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rock/Dropbox (MIT)/Toronto AI Productivity Paradox Project/JCurve/Data/"/>
    </mc:Choice>
  </mc:AlternateContent>
  <xr:revisionPtr revIDLastSave="0" documentId="13_ncr:1_{7D2FA3AD-DD6A-0540-A07A-EA0D9088E1D1}" xr6:coauthVersionLast="36" xr6:coauthVersionMax="36" xr10:uidLastSave="{00000000-0000-0000-0000-000000000000}"/>
  <bookViews>
    <workbookView xWindow="35840" yWindow="1500" windowWidth="35780" windowHeight="18360" xr2:uid="{CF967421-FF18-5C4F-8CDB-EDFC4F6726D0}"/>
  </bookViews>
  <sheets>
    <sheet name="jCurveGrowth" sheetId="5" r:id="rId1"/>
    <sheet name="10YearLag" sheetId="1" r:id="rId2"/>
    <sheet name="Sheet1" sheetId="2" r:id="rId3"/>
    <sheet name="newrout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5" l="1"/>
  <c r="N3" i="5" s="1"/>
  <c r="N4" i="5" s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H2" i="5"/>
  <c r="I2" i="5" s="1"/>
  <c r="P2" i="5" s="1"/>
  <c r="J3" i="5"/>
  <c r="D2" i="5"/>
  <c r="B2" i="5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J11" i="4"/>
  <c r="J3" i="4"/>
  <c r="J4" i="4"/>
  <c r="J5" i="4"/>
  <c r="J6" i="4"/>
  <c r="J7" i="4"/>
  <c r="J8" i="4"/>
  <c r="J9" i="4"/>
  <c r="J10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2" i="4"/>
  <c r="M42" i="4"/>
  <c r="I42" i="4"/>
  <c r="K41" i="4"/>
  <c r="I41" i="4"/>
  <c r="I40" i="4"/>
  <c r="I39" i="4"/>
  <c r="I38" i="4"/>
  <c r="I37" i="4"/>
  <c r="I36" i="4"/>
  <c r="O35" i="4"/>
  <c r="O36" i="4" s="1"/>
  <c r="O37" i="4" s="1"/>
  <c r="O38" i="4" s="1"/>
  <c r="O39" i="4" s="1"/>
  <c r="O40" i="4" s="1"/>
  <c r="O41" i="4" s="1"/>
  <c r="O42" i="4" s="1"/>
  <c r="I35" i="4"/>
  <c r="O34" i="4"/>
  <c r="I34" i="4"/>
  <c r="N33" i="4"/>
  <c r="N34" i="4" s="1"/>
  <c r="N35" i="4" s="1"/>
  <c r="N36" i="4" s="1"/>
  <c r="N37" i="4" s="1"/>
  <c r="N38" i="4" s="1"/>
  <c r="N39" i="4" s="1"/>
  <c r="N40" i="4" s="1"/>
  <c r="N41" i="4" s="1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N11" i="4"/>
  <c r="I11" i="4"/>
  <c r="O10" i="4"/>
  <c r="N10" i="4"/>
  <c r="I10" i="4"/>
  <c r="O9" i="4"/>
  <c r="O8" i="4" s="1"/>
  <c r="O7" i="4" s="1"/>
  <c r="O6" i="4" s="1"/>
  <c r="N9" i="4"/>
  <c r="N8" i="4" s="1"/>
  <c r="N7" i="4" s="1"/>
  <c r="N6" i="4" s="1"/>
  <c r="N5" i="4" s="1"/>
  <c r="N4" i="4" s="1"/>
  <c r="N3" i="4" s="1"/>
  <c r="N2" i="4" s="1"/>
  <c r="I9" i="4"/>
  <c r="I8" i="4"/>
  <c r="I7" i="4"/>
  <c r="I6" i="4"/>
  <c r="O5" i="4"/>
  <c r="O4" i="4" s="1"/>
  <c r="O3" i="4" s="1"/>
  <c r="O2" i="4" s="1"/>
  <c r="I5" i="4"/>
  <c r="I4" i="4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I3" i="4"/>
  <c r="C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I2" i="4"/>
  <c r="N5" i="5" l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H3" i="5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J4" i="5"/>
  <c r="D3" i="5"/>
  <c r="B3" i="5" s="1"/>
  <c r="L3" i="5"/>
  <c r="L2" i="5"/>
  <c r="N42" i="4"/>
  <c r="K42" i="4"/>
  <c r="L42" i="4"/>
  <c r="L41" i="4" s="1"/>
  <c r="L40" i="4" s="1"/>
  <c r="L33" i="2"/>
  <c r="L34" i="2" s="1"/>
  <c r="M34" i="2"/>
  <c r="M35" i="2" s="1"/>
  <c r="M36" i="2" s="1"/>
  <c r="M37" i="2" s="1"/>
  <c r="M38" i="2" s="1"/>
  <c r="M39" i="2" s="1"/>
  <c r="M40" i="2" s="1"/>
  <c r="M41" i="2" s="1"/>
  <c r="M42" i="2" s="1"/>
  <c r="M10" i="2"/>
  <c r="M9" i="2" s="1"/>
  <c r="M8" i="2" s="1"/>
  <c r="M7" i="2" s="1"/>
  <c r="M6" i="2" s="1"/>
  <c r="M5" i="2" s="1"/>
  <c r="M4" i="2" s="1"/>
  <c r="M3" i="2" s="1"/>
  <c r="M2" i="2" s="1"/>
  <c r="L11" i="2"/>
  <c r="K42" i="2"/>
  <c r="J42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I3" i="5" l="1"/>
  <c r="O3" i="5" s="1"/>
  <c r="J5" i="5"/>
  <c r="L5" i="5" s="1"/>
  <c r="D4" i="5"/>
  <c r="B4" i="5" s="1"/>
  <c r="L4" i="5"/>
  <c r="O2" i="5"/>
  <c r="Q2" i="5" s="1"/>
  <c r="I4" i="5"/>
  <c r="L39" i="4"/>
  <c r="M40" i="4"/>
  <c r="L35" i="2"/>
  <c r="L36" i="2"/>
  <c r="L37" i="2" s="1"/>
  <c r="L38" i="2" s="1"/>
  <c r="L39" i="2" s="1"/>
  <c r="L40" i="2" s="1"/>
  <c r="L41" i="2" s="1"/>
  <c r="L42" i="2"/>
  <c r="N42" i="2" s="1"/>
  <c r="N41" i="2"/>
  <c r="L10" i="2"/>
  <c r="L9" i="2" s="1"/>
  <c r="L8" i="2" s="1"/>
  <c r="L7" i="2" s="1"/>
  <c r="L6" i="2" s="1"/>
  <c r="L5" i="2" s="1"/>
  <c r="L4" i="2" s="1"/>
  <c r="L3" i="2" s="1"/>
  <c r="L2" i="2" s="1"/>
  <c r="I42" i="2"/>
  <c r="J41" i="2"/>
  <c r="J40" i="2" s="1"/>
  <c r="J39" i="2" s="1"/>
  <c r="J38" i="2" s="1"/>
  <c r="J37" i="2" s="1"/>
  <c r="J36" i="2" s="1"/>
  <c r="J35" i="2" s="1"/>
  <c r="J34" i="2" s="1"/>
  <c r="J33" i="2" s="1"/>
  <c r="J32" i="2" s="1"/>
  <c r="J31" i="2" s="1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J17" i="2" s="1"/>
  <c r="J16" i="2" s="1"/>
  <c r="J15" i="2" s="1"/>
  <c r="J14" i="2" s="1"/>
  <c r="J13" i="2" s="1"/>
  <c r="J12" i="2" s="1"/>
  <c r="J11" i="2" s="1"/>
  <c r="J10" i="2" s="1"/>
  <c r="J9" i="2" s="1"/>
  <c r="H4" i="2"/>
  <c r="G3" i="2"/>
  <c r="H3" i="2" s="1"/>
  <c r="G4" i="2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2" i="2"/>
  <c r="H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P3" i="5" l="1"/>
  <c r="Q3" i="5" s="1"/>
  <c r="D5" i="5"/>
  <c r="B5" i="5" s="1"/>
  <c r="J6" i="5"/>
  <c r="L6" i="5" s="1"/>
  <c r="P4" i="5"/>
  <c r="O4" i="5"/>
  <c r="I5" i="5"/>
  <c r="O5" i="5" s="1"/>
  <c r="K40" i="4"/>
  <c r="M39" i="4"/>
  <c r="L38" i="4"/>
  <c r="J8" i="2"/>
  <c r="J7" i="2" s="1"/>
  <c r="J6" i="2" s="1"/>
  <c r="J5" i="2" s="1"/>
  <c r="J4" i="2" s="1"/>
  <c r="J3" i="2" s="1"/>
  <c r="J2" i="2" s="1"/>
  <c r="K2" i="2" s="1"/>
  <c r="N2" i="2" s="1"/>
  <c r="K26" i="2"/>
  <c r="N26" i="2" s="1"/>
  <c r="K32" i="2"/>
  <c r="N32" i="2" s="1"/>
  <c r="K18" i="2"/>
  <c r="N18" i="2" s="1"/>
  <c r="K33" i="2"/>
  <c r="N33" i="2" s="1"/>
  <c r="K17" i="2"/>
  <c r="N17" i="2" s="1"/>
  <c r="K24" i="2"/>
  <c r="N24" i="2" s="1"/>
  <c r="K31" i="2"/>
  <c r="N31" i="2" s="1"/>
  <c r="K15" i="2"/>
  <c r="N15" i="2" s="1"/>
  <c r="K38" i="2"/>
  <c r="N38" i="2" s="1"/>
  <c r="K30" i="2"/>
  <c r="N30" i="2" s="1"/>
  <c r="K22" i="2"/>
  <c r="N22" i="2" s="1"/>
  <c r="K14" i="2"/>
  <c r="N14" i="2" s="1"/>
  <c r="K6" i="2"/>
  <c r="N6" i="2" s="1"/>
  <c r="K34" i="2"/>
  <c r="N34" i="2" s="1"/>
  <c r="K10" i="2"/>
  <c r="N10" i="2" s="1"/>
  <c r="I41" i="2"/>
  <c r="K25" i="2"/>
  <c r="N25" i="2" s="1"/>
  <c r="K9" i="2"/>
  <c r="N9" i="2" s="1"/>
  <c r="K40" i="2"/>
  <c r="N40" i="2" s="1"/>
  <c r="K16" i="2"/>
  <c r="N16" i="2" s="1"/>
  <c r="K39" i="2"/>
  <c r="N39" i="2" s="1"/>
  <c r="K23" i="2"/>
  <c r="N23" i="2" s="1"/>
  <c r="K37" i="2"/>
  <c r="N37" i="2" s="1"/>
  <c r="K29" i="2"/>
  <c r="N29" i="2" s="1"/>
  <c r="K21" i="2"/>
  <c r="N21" i="2" s="1"/>
  <c r="K13" i="2"/>
  <c r="N13" i="2" s="1"/>
  <c r="K36" i="2"/>
  <c r="N36" i="2" s="1"/>
  <c r="K28" i="2"/>
  <c r="N28" i="2" s="1"/>
  <c r="K20" i="2"/>
  <c r="N20" i="2" s="1"/>
  <c r="K12" i="2"/>
  <c r="N12" i="2" s="1"/>
  <c r="K35" i="2"/>
  <c r="N35" i="2" s="1"/>
  <c r="K27" i="2"/>
  <c r="N27" i="2" s="1"/>
  <c r="K19" i="2"/>
  <c r="N19" i="2" s="1"/>
  <c r="K11" i="2"/>
  <c r="N11" i="2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C55" i="1" s="1"/>
  <c r="B55" i="1" s="1"/>
  <c r="E56" i="1"/>
  <c r="C56" i="1" s="1"/>
  <c r="B56" i="1" s="1"/>
  <c r="E57" i="1"/>
  <c r="C57" i="1" s="1"/>
  <c r="B57" i="1" s="1"/>
  <c r="E58" i="1"/>
  <c r="E59" i="1"/>
  <c r="E60" i="1"/>
  <c r="C60" i="1" s="1"/>
  <c r="E61" i="1"/>
  <c r="E62" i="1"/>
  <c r="E63" i="1"/>
  <c r="C63" i="1" s="1"/>
  <c r="B63" i="1" s="1"/>
  <c r="E64" i="1"/>
  <c r="E65" i="1"/>
  <c r="C65" i="1" s="1"/>
  <c r="E66" i="1"/>
  <c r="E67" i="1"/>
  <c r="E68" i="1"/>
  <c r="E69" i="1"/>
  <c r="E70" i="1"/>
  <c r="E71" i="1"/>
  <c r="C71" i="1" s="1"/>
  <c r="B71" i="1" s="1"/>
  <c r="E72" i="1"/>
  <c r="C72" i="1" s="1"/>
  <c r="B72" i="1" s="1"/>
  <c r="E73" i="1"/>
  <c r="C73" i="1" s="1"/>
  <c r="B73" i="1" s="1"/>
  <c r="E74" i="1"/>
  <c r="E75" i="1"/>
  <c r="E76" i="1"/>
  <c r="C76" i="1" s="1"/>
  <c r="B76" i="1" s="1"/>
  <c r="E17" i="1"/>
  <c r="E16" i="1"/>
  <c r="E13" i="1"/>
  <c r="E14" i="1"/>
  <c r="E15" i="1"/>
  <c r="E12" i="1"/>
  <c r="C58" i="1"/>
  <c r="B58" i="1" s="1"/>
  <c r="C59" i="1"/>
  <c r="B59" i="1" s="1"/>
  <c r="C61" i="1"/>
  <c r="C62" i="1"/>
  <c r="B62" i="1" s="1"/>
  <c r="C70" i="1"/>
  <c r="B70" i="1" s="1"/>
  <c r="C74" i="1"/>
  <c r="C75" i="1"/>
  <c r="C66" i="1"/>
  <c r="C67" i="1"/>
  <c r="C68" i="1"/>
  <c r="C69" i="1"/>
  <c r="C64" i="1"/>
  <c r="C3" i="1"/>
  <c r="B3" i="1" s="1"/>
  <c r="C4" i="1"/>
  <c r="B4" i="1" s="1"/>
  <c r="C5" i="1"/>
  <c r="I5" i="1" s="1"/>
  <c r="J5" i="1" s="1"/>
  <c r="C6" i="1"/>
  <c r="B6" i="1" s="1"/>
  <c r="E3" i="1"/>
  <c r="E4" i="1"/>
  <c r="E5" i="1"/>
  <c r="E6" i="1"/>
  <c r="E7" i="1"/>
  <c r="C7" i="1" s="1"/>
  <c r="B7" i="1" s="1"/>
  <c r="E8" i="1"/>
  <c r="C8" i="1" s="1"/>
  <c r="B8" i="1" s="1"/>
  <c r="E9" i="1"/>
  <c r="C9" i="1" s="1"/>
  <c r="B9" i="1" s="1"/>
  <c r="E10" i="1"/>
  <c r="E11" i="1"/>
  <c r="E2" i="1"/>
  <c r="C2" i="1" s="1"/>
  <c r="B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Q4" i="5" l="1"/>
  <c r="J7" i="5"/>
  <c r="L7" i="5" s="1"/>
  <c r="D6" i="5"/>
  <c r="B6" i="5" s="1"/>
  <c r="P5" i="5"/>
  <c r="I6" i="5"/>
  <c r="O6" i="5" s="1"/>
  <c r="M38" i="4"/>
  <c r="L37" i="4"/>
  <c r="K39" i="4"/>
  <c r="K5" i="2"/>
  <c r="N5" i="2" s="1"/>
  <c r="K8" i="2"/>
  <c r="N8" i="2" s="1"/>
  <c r="K7" i="2"/>
  <c r="N7" i="2" s="1"/>
  <c r="K4" i="2"/>
  <c r="N4" i="2" s="1"/>
  <c r="K3" i="2"/>
  <c r="N3" i="2" s="1"/>
  <c r="I36" i="2"/>
  <c r="I19" i="2"/>
  <c r="I40" i="2"/>
  <c r="I22" i="2"/>
  <c r="I18" i="2"/>
  <c r="I27" i="2"/>
  <c r="I13" i="2"/>
  <c r="I9" i="2"/>
  <c r="I30" i="2"/>
  <c r="I7" i="2"/>
  <c r="I35" i="2"/>
  <c r="I21" i="2"/>
  <c r="I25" i="2"/>
  <c r="I38" i="2"/>
  <c r="I29" i="2"/>
  <c r="I15" i="2"/>
  <c r="I32" i="2"/>
  <c r="I16" i="2"/>
  <c r="I37" i="2"/>
  <c r="I31" i="2"/>
  <c r="I26" i="2"/>
  <c r="I33" i="2"/>
  <c r="I11" i="2"/>
  <c r="I14" i="2"/>
  <c r="I5" i="2"/>
  <c r="I4" i="2"/>
  <c r="I12" i="2"/>
  <c r="I10" i="2"/>
  <c r="I20" i="2"/>
  <c r="I23" i="2"/>
  <c r="I34" i="2"/>
  <c r="I24" i="2"/>
  <c r="I28" i="2"/>
  <c r="I39" i="2"/>
  <c r="I6" i="2"/>
  <c r="I17" i="2"/>
  <c r="I2" i="2"/>
  <c r="I63" i="1"/>
  <c r="J63" i="1" s="1"/>
  <c r="B61" i="1"/>
  <c r="I61" i="1"/>
  <c r="J61" i="1" s="1"/>
  <c r="B60" i="1"/>
  <c r="I60" i="1"/>
  <c r="J60" i="1" s="1"/>
  <c r="B66" i="1"/>
  <c r="I66" i="1"/>
  <c r="J66" i="1" s="1"/>
  <c r="B69" i="1"/>
  <c r="I69" i="1"/>
  <c r="J69" i="1" s="1"/>
  <c r="B68" i="1"/>
  <c r="I68" i="1"/>
  <c r="J68" i="1" s="1"/>
  <c r="B75" i="1"/>
  <c r="I75" i="1"/>
  <c r="J75" i="1" s="1"/>
  <c r="B67" i="1"/>
  <c r="I67" i="1"/>
  <c r="J67" i="1" s="1"/>
  <c r="B74" i="1"/>
  <c r="I74" i="1"/>
  <c r="J74" i="1" s="1"/>
  <c r="B65" i="1"/>
  <c r="I65" i="1"/>
  <c r="J65" i="1" s="1"/>
  <c r="B64" i="1"/>
  <c r="I64" i="1"/>
  <c r="J64" i="1" s="1"/>
  <c r="I62" i="1"/>
  <c r="J62" i="1" s="1"/>
  <c r="I71" i="1"/>
  <c r="J71" i="1" s="1"/>
  <c r="I59" i="1"/>
  <c r="J59" i="1" s="1"/>
  <c r="I73" i="1"/>
  <c r="J73" i="1" s="1"/>
  <c r="I57" i="1"/>
  <c r="J57" i="1" s="1"/>
  <c r="I70" i="1"/>
  <c r="J70" i="1" s="1"/>
  <c r="I58" i="1"/>
  <c r="J58" i="1" s="1"/>
  <c r="I76" i="1"/>
  <c r="J76" i="1" s="1"/>
  <c r="I72" i="1"/>
  <c r="J72" i="1" s="1"/>
  <c r="I56" i="1"/>
  <c r="J56" i="1" s="1"/>
  <c r="I2" i="1"/>
  <c r="J2" i="1" s="1"/>
  <c r="C10" i="1"/>
  <c r="I10" i="1" s="1"/>
  <c r="J10" i="1" s="1"/>
  <c r="I4" i="1"/>
  <c r="J4" i="1" s="1"/>
  <c r="C11" i="1"/>
  <c r="I11" i="1" s="1"/>
  <c r="J11" i="1" s="1"/>
  <c r="I7" i="1"/>
  <c r="J7" i="1" s="1"/>
  <c r="B5" i="1"/>
  <c r="I6" i="1"/>
  <c r="J6" i="1" s="1"/>
  <c r="C12" i="1"/>
  <c r="C32" i="1"/>
  <c r="B32" i="1" s="1"/>
  <c r="I9" i="1"/>
  <c r="J9" i="1" s="1"/>
  <c r="I8" i="1"/>
  <c r="J8" i="1" s="1"/>
  <c r="I3" i="1"/>
  <c r="J3" i="1" s="1"/>
  <c r="I55" i="1"/>
  <c r="J55" i="1" s="1"/>
  <c r="B10" i="1"/>
  <c r="D7" i="5" l="1"/>
  <c r="B7" i="5" s="1"/>
  <c r="J8" i="5"/>
  <c r="L8" i="5" s="1"/>
  <c r="P6" i="5"/>
  <c r="I7" i="5"/>
  <c r="O7" i="5" s="1"/>
  <c r="Q5" i="5"/>
  <c r="M37" i="4"/>
  <c r="L36" i="4"/>
  <c r="K38" i="4"/>
  <c r="I8" i="2"/>
  <c r="I3" i="2"/>
  <c r="B11" i="1"/>
  <c r="I32" i="1"/>
  <c r="J32" i="1" s="1"/>
  <c r="C33" i="1"/>
  <c r="C13" i="1"/>
  <c r="I12" i="1"/>
  <c r="J12" i="1" s="1"/>
  <c r="B12" i="1"/>
  <c r="D8" i="5" l="1"/>
  <c r="B8" i="5" s="1"/>
  <c r="J9" i="5"/>
  <c r="L9" i="5" s="1"/>
  <c r="I8" i="5"/>
  <c r="O8" i="5" s="1"/>
  <c r="P7" i="5"/>
  <c r="Q7" i="5" s="1"/>
  <c r="Q6" i="5"/>
  <c r="L35" i="4"/>
  <c r="M36" i="4"/>
  <c r="K37" i="4"/>
  <c r="B33" i="1"/>
  <c r="I33" i="1"/>
  <c r="J33" i="1" s="1"/>
  <c r="I13" i="1"/>
  <c r="J13" i="1" s="1"/>
  <c r="B13" i="1"/>
  <c r="C14" i="1"/>
  <c r="J10" i="5" l="1"/>
  <c r="D9" i="5"/>
  <c r="B9" i="5" s="1"/>
  <c r="L10" i="5"/>
  <c r="D10" i="5"/>
  <c r="B10" i="5" s="1"/>
  <c r="J11" i="5"/>
  <c r="P8" i="5"/>
  <c r="I9" i="5"/>
  <c r="O9" i="5" s="1"/>
  <c r="K36" i="4"/>
  <c r="M35" i="4"/>
  <c r="L34" i="4"/>
  <c r="B14" i="1"/>
  <c r="I14" i="1"/>
  <c r="J14" i="1" s="1"/>
  <c r="C15" i="1"/>
  <c r="C34" i="1"/>
  <c r="L11" i="5" l="1"/>
  <c r="J12" i="5"/>
  <c r="D11" i="5"/>
  <c r="B11" i="5" s="1"/>
  <c r="Q8" i="5"/>
  <c r="I10" i="5"/>
  <c r="O10" i="5" s="1"/>
  <c r="P9" i="5"/>
  <c r="Q9" i="5" s="1"/>
  <c r="K35" i="4"/>
  <c r="M34" i="4"/>
  <c r="L33" i="4"/>
  <c r="B15" i="1"/>
  <c r="I15" i="1"/>
  <c r="J15" i="1" s="1"/>
  <c r="I34" i="1"/>
  <c r="J34" i="1" s="1"/>
  <c r="B34" i="1"/>
  <c r="C16" i="1"/>
  <c r="C35" i="1"/>
  <c r="L12" i="5" l="1"/>
  <c r="D12" i="5"/>
  <c r="B12" i="5" s="1"/>
  <c r="J13" i="5"/>
  <c r="P10" i="5"/>
  <c r="Q10" i="5" s="1"/>
  <c r="I11" i="5"/>
  <c r="O11" i="5" s="1"/>
  <c r="M33" i="4"/>
  <c r="L32" i="4"/>
  <c r="K34" i="4"/>
  <c r="B35" i="1"/>
  <c r="I35" i="1"/>
  <c r="J35" i="1" s="1"/>
  <c r="B16" i="1"/>
  <c r="I16" i="1"/>
  <c r="J16" i="1" s="1"/>
  <c r="C17" i="1"/>
  <c r="C36" i="1"/>
  <c r="L13" i="5" l="1"/>
  <c r="D13" i="5"/>
  <c r="B13" i="5" s="1"/>
  <c r="J14" i="5"/>
  <c r="I12" i="5"/>
  <c r="O12" i="5" s="1"/>
  <c r="P11" i="5"/>
  <c r="Q11" i="5" s="1"/>
  <c r="M32" i="4"/>
  <c r="L31" i="4"/>
  <c r="K33" i="4"/>
  <c r="B17" i="1"/>
  <c r="I17" i="1"/>
  <c r="J17" i="1" s="1"/>
  <c r="C18" i="1"/>
  <c r="C37" i="1"/>
  <c r="I36" i="1"/>
  <c r="J36" i="1" s="1"/>
  <c r="B36" i="1"/>
  <c r="L14" i="5" l="1"/>
  <c r="J15" i="5"/>
  <c r="D14" i="5"/>
  <c r="B14" i="5" s="1"/>
  <c r="P12" i="5"/>
  <c r="Q12" i="5" s="1"/>
  <c r="I13" i="5"/>
  <c r="O13" i="5" s="1"/>
  <c r="M31" i="4"/>
  <c r="L30" i="4"/>
  <c r="K32" i="4"/>
  <c r="I37" i="1"/>
  <c r="J37" i="1" s="1"/>
  <c r="B37" i="1"/>
  <c r="I18" i="1"/>
  <c r="J18" i="1" s="1"/>
  <c r="B18" i="1"/>
  <c r="C19" i="1"/>
  <c r="C38" i="1"/>
  <c r="L15" i="5" l="1"/>
  <c r="D15" i="5"/>
  <c r="B15" i="5" s="1"/>
  <c r="J16" i="5"/>
  <c r="I14" i="5"/>
  <c r="O14" i="5" s="1"/>
  <c r="P13" i="5"/>
  <c r="M30" i="4"/>
  <c r="L29" i="4"/>
  <c r="K31" i="4"/>
  <c r="I38" i="1"/>
  <c r="J38" i="1" s="1"/>
  <c r="B38" i="1"/>
  <c r="I19" i="1"/>
  <c r="J19" i="1" s="1"/>
  <c r="B19" i="1"/>
  <c r="C20" i="1"/>
  <c r="C39" i="1"/>
  <c r="L16" i="5" l="1"/>
  <c r="J17" i="5"/>
  <c r="D16" i="5"/>
  <c r="B16" i="5" s="1"/>
  <c r="Q13" i="5"/>
  <c r="P14" i="5"/>
  <c r="I15" i="5"/>
  <c r="O15" i="5" s="1"/>
  <c r="M29" i="4"/>
  <c r="L28" i="4"/>
  <c r="K30" i="4"/>
  <c r="C22" i="1"/>
  <c r="I39" i="1"/>
  <c r="J39" i="1" s="1"/>
  <c r="B39" i="1"/>
  <c r="C21" i="1"/>
  <c r="C42" i="1"/>
  <c r="I20" i="1"/>
  <c r="J20" i="1" s="1"/>
  <c r="B20" i="1"/>
  <c r="C41" i="1"/>
  <c r="C40" i="1"/>
  <c r="L17" i="5" l="1"/>
  <c r="D17" i="5"/>
  <c r="B17" i="5" s="1"/>
  <c r="J18" i="5"/>
  <c r="Q14" i="5"/>
  <c r="P15" i="5"/>
  <c r="I16" i="5"/>
  <c r="O16" i="5" s="1"/>
  <c r="M28" i="4"/>
  <c r="L27" i="4"/>
  <c r="K29" i="4"/>
  <c r="I22" i="1"/>
  <c r="J22" i="1" s="1"/>
  <c r="B22" i="1"/>
  <c r="C23" i="1"/>
  <c r="C43" i="1"/>
  <c r="I42" i="1"/>
  <c r="J42" i="1" s="1"/>
  <c r="B42" i="1"/>
  <c r="I21" i="1"/>
  <c r="J21" i="1" s="1"/>
  <c r="B21" i="1"/>
  <c r="B40" i="1"/>
  <c r="I40" i="1"/>
  <c r="J40" i="1" s="1"/>
  <c r="I41" i="1"/>
  <c r="J41" i="1" s="1"/>
  <c r="B41" i="1"/>
  <c r="L18" i="5" l="1"/>
  <c r="D18" i="5"/>
  <c r="B18" i="5" s="1"/>
  <c r="J19" i="5"/>
  <c r="P16" i="5"/>
  <c r="I17" i="5"/>
  <c r="O17" i="5" s="1"/>
  <c r="Q15" i="5"/>
  <c r="M27" i="4"/>
  <c r="L26" i="4"/>
  <c r="K28" i="4"/>
  <c r="B43" i="1"/>
  <c r="I43" i="1"/>
  <c r="J43" i="1" s="1"/>
  <c r="B23" i="1"/>
  <c r="I23" i="1"/>
  <c r="J23" i="1" s="1"/>
  <c r="C24" i="1"/>
  <c r="C44" i="1"/>
  <c r="L19" i="5" l="1"/>
  <c r="D19" i="5"/>
  <c r="B19" i="5" s="1"/>
  <c r="J20" i="5"/>
  <c r="P17" i="5"/>
  <c r="Q17" i="5" s="1"/>
  <c r="I18" i="5"/>
  <c r="O18" i="5" s="1"/>
  <c r="Q16" i="5"/>
  <c r="M26" i="4"/>
  <c r="L25" i="4"/>
  <c r="K27" i="4"/>
  <c r="B44" i="1"/>
  <c r="I44" i="1"/>
  <c r="J44" i="1" s="1"/>
  <c r="B24" i="1"/>
  <c r="I24" i="1"/>
  <c r="J24" i="1" s="1"/>
  <c r="C25" i="1"/>
  <c r="D20" i="5" l="1"/>
  <c r="B20" i="5" s="1"/>
  <c r="L20" i="5"/>
  <c r="J21" i="5"/>
  <c r="P18" i="5"/>
  <c r="Q18" i="5" s="1"/>
  <c r="I19" i="5"/>
  <c r="O19" i="5" s="1"/>
  <c r="M25" i="4"/>
  <c r="L24" i="4"/>
  <c r="K26" i="4"/>
  <c r="B25" i="1"/>
  <c r="I25" i="1"/>
  <c r="J25" i="1" s="1"/>
  <c r="C26" i="1"/>
  <c r="C45" i="1"/>
  <c r="D21" i="5" l="1"/>
  <c r="B21" i="5" s="1"/>
  <c r="J22" i="5"/>
  <c r="L21" i="5"/>
  <c r="P19" i="5"/>
  <c r="Q19" i="5" s="1"/>
  <c r="I20" i="5"/>
  <c r="O20" i="5" s="1"/>
  <c r="M24" i="4"/>
  <c r="L23" i="4"/>
  <c r="K25" i="4"/>
  <c r="I45" i="1"/>
  <c r="J45" i="1" s="1"/>
  <c r="B45" i="1"/>
  <c r="I26" i="1"/>
  <c r="J26" i="1" s="1"/>
  <c r="B26" i="1"/>
  <c r="C27" i="1"/>
  <c r="C46" i="1"/>
  <c r="D22" i="5" l="1"/>
  <c r="B22" i="5" s="1"/>
  <c r="L22" i="5"/>
  <c r="J23" i="5"/>
  <c r="I21" i="5"/>
  <c r="O21" i="5" s="1"/>
  <c r="P20" i="5"/>
  <c r="Q20" i="5" s="1"/>
  <c r="M23" i="4"/>
  <c r="L22" i="4"/>
  <c r="K24" i="4"/>
  <c r="B27" i="1"/>
  <c r="I27" i="1"/>
  <c r="J27" i="1" s="1"/>
  <c r="C28" i="1"/>
  <c r="C47" i="1"/>
  <c r="I46" i="1"/>
  <c r="J46" i="1" s="1"/>
  <c r="B46" i="1"/>
  <c r="D23" i="5" l="1"/>
  <c r="B23" i="5" s="1"/>
  <c r="L23" i="5"/>
  <c r="J24" i="5"/>
  <c r="P21" i="5"/>
  <c r="Q21" i="5" s="1"/>
  <c r="I22" i="5"/>
  <c r="O22" i="5" s="1"/>
  <c r="M22" i="4"/>
  <c r="L21" i="4"/>
  <c r="K23" i="4"/>
  <c r="I47" i="1"/>
  <c r="J47" i="1" s="1"/>
  <c r="B47" i="1"/>
  <c r="B28" i="1"/>
  <c r="I28" i="1"/>
  <c r="J28" i="1" s="1"/>
  <c r="C29" i="1"/>
  <c r="C48" i="1"/>
  <c r="L24" i="5" l="1"/>
  <c r="J25" i="5"/>
  <c r="D24" i="5"/>
  <c r="B24" i="5" s="1"/>
  <c r="P22" i="5"/>
  <c r="Q22" i="5" s="1"/>
  <c r="I23" i="5"/>
  <c r="O23" i="5" s="1"/>
  <c r="M21" i="4"/>
  <c r="L20" i="4"/>
  <c r="K22" i="4"/>
  <c r="B29" i="1"/>
  <c r="I29" i="1"/>
  <c r="J29" i="1" s="1"/>
  <c r="C30" i="1"/>
  <c r="C53" i="1"/>
  <c r="C51" i="1"/>
  <c r="C49" i="1"/>
  <c r="I48" i="1"/>
  <c r="J48" i="1" s="1"/>
  <c r="B48" i="1"/>
  <c r="L25" i="5" l="1"/>
  <c r="D25" i="5"/>
  <c r="B25" i="5" s="1"/>
  <c r="J26" i="5"/>
  <c r="P23" i="5"/>
  <c r="Q23" i="5" s="1"/>
  <c r="I24" i="5"/>
  <c r="O24" i="5" s="1"/>
  <c r="M20" i="4"/>
  <c r="L19" i="4"/>
  <c r="K21" i="4"/>
  <c r="B49" i="1"/>
  <c r="I49" i="1"/>
  <c r="J49" i="1" s="1"/>
  <c r="B51" i="1"/>
  <c r="I51" i="1"/>
  <c r="J51" i="1" s="1"/>
  <c r="B53" i="1"/>
  <c r="I53" i="1"/>
  <c r="J53" i="1" s="1"/>
  <c r="B30" i="1"/>
  <c r="I30" i="1"/>
  <c r="J30" i="1" s="1"/>
  <c r="C54" i="1"/>
  <c r="C31" i="1"/>
  <c r="C52" i="1"/>
  <c r="C50" i="1"/>
  <c r="L26" i="5" l="1"/>
  <c r="D26" i="5"/>
  <c r="B26" i="5" s="1"/>
  <c r="J27" i="5"/>
  <c r="P24" i="5"/>
  <c r="Q24" i="5" s="1"/>
  <c r="I25" i="5"/>
  <c r="O25" i="5" s="1"/>
  <c r="M19" i="4"/>
  <c r="L18" i="4"/>
  <c r="K20" i="4"/>
  <c r="B50" i="1"/>
  <c r="I50" i="1"/>
  <c r="J50" i="1" s="1"/>
  <c r="B52" i="1"/>
  <c r="I52" i="1"/>
  <c r="J52" i="1" s="1"/>
  <c r="I31" i="1"/>
  <c r="J31" i="1" s="1"/>
  <c r="B31" i="1"/>
  <c r="B54" i="1"/>
  <c r="I54" i="1"/>
  <c r="J54" i="1" s="1"/>
  <c r="D27" i="5" l="1"/>
  <c r="B27" i="5" s="1"/>
  <c r="L27" i="5"/>
  <c r="J28" i="5"/>
  <c r="I26" i="5"/>
  <c r="O26" i="5" s="1"/>
  <c r="P25" i="5"/>
  <c r="Q25" i="5" s="1"/>
  <c r="M18" i="4"/>
  <c r="L17" i="4"/>
  <c r="K19" i="4"/>
  <c r="L28" i="5" l="1"/>
  <c r="J29" i="5"/>
  <c r="D28" i="5"/>
  <c r="B28" i="5" s="1"/>
  <c r="P26" i="5"/>
  <c r="Q26" i="5" s="1"/>
  <c r="I27" i="5"/>
  <c r="O27" i="5" s="1"/>
  <c r="M17" i="4"/>
  <c r="L16" i="4"/>
  <c r="K18" i="4"/>
  <c r="L29" i="5" l="1"/>
  <c r="D29" i="5"/>
  <c r="B29" i="5" s="1"/>
  <c r="J30" i="5"/>
  <c r="P27" i="5"/>
  <c r="Q27" i="5" s="1"/>
  <c r="I28" i="5"/>
  <c r="O28" i="5" s="1"/>
  <c r="M16" i="4"/>
  <c r="L15" i="4"/>
  <c r="K17" i="4"/>
  <c r="D30" i="5" l="1"/>
  <c r="B30" i="5" s="1"/>
  <c r="J31" i="5"/>
  <c r="L30" i="5"/>
  <c r="I29" i="5"/>
  <c r="O29" i="5" s="1"/>
  <c r="P28" i="5"/>
  <c r="Q28" i="5" s="1"/>
  <c r="M15" i="4"/>
  <c r="L14" i="4"/>
  <c r="K16" i="4"/>
  <c r="D31" i="5" l="1"/>
  <c r="B31" i="5" s="1"/>
  <c r="J32" i="5"/>
  <c r="L31" i="5"/>
  <c r="P29" i="5"/>
  <c r="Q29" i="5" s="1"/>
  <c r="I30" i="5"/>
  <c r="O30" i="5" s="1"/>
  <c r="M14" i="4"/>
  <c r="L13" i="4"/>
  <c r="K15" i="4"/>
  <c r="L32" i="5" l="1"/>
  <c r="D32" i="5"/>
  <c r="B32" i="5" s="1"/>
  <c r="J33" i="5"/>
  <c r="P30" i="5"/>
  <c r="Q30" i="5" s="1"/>
  <c r="I31" i="5"/>
  <c r="O31" i="5" s="1"/>
  <c r="M13" i="4"/>
  <c r="L12" i="4"/>
  <c r="K14" i="4"/>
  <c r="D33" i="5" l="1"/>
  <c r="B33" i="5" s="1"/>
  <c r="L33" i="5"/>
  <c r="J34" i="5"/>
  <c r="P31" i="5"/>
  <c r="Q31" i="5" s="1"/>
  <c r="I32" i="5"/>
  <c r="O32" i="5" s="1"/>
  <c r="L11" i="4"/>
  <c r="M12" i="4"/>
  <c r="K13" i="4"/>
  <c r="D34" i="5" l="1"/>
  <c r="B34" i="5" s="1"/>
  <c r="J35" i="5"/>
  <c r="L34" i="5"/>
  <c r="P32" i="5"/>
  <c r="Q32" i="5" s="1"/>
  <c r="I33" i="5"/>
  <c r="O33" i="5" s="1"/>
  <c r="K12" i="4"/>
  <c r="M11" i="4"/>
  <c r="L10" i="4"/>
  <c r="L35" i="5" l="1"/>
  <c r="J36" i="5"/>
  <c r="D35" i="5"/>
  <c r="B35" i="5" s="1"/>
  <c r="P33" i="5"/>
  <c r="Q33" i="5" s="1"/>
  <c r="I34" i="5"/>
  <c r="O34" i="5" s="1"/>
  <c r="L9" i="4"/>
  <c r="M10" i="4"/>
  <c r="K11" i="4"/>
  <c r="D36" i="5" l="1"/>
  <c r="B36" i="5" s="1"/>
  <c r="J37" i="5"/>
  <c r="L36" i="5"/>
  <c r="I35" i="5"/>
  <c r="O35" i="5" s="1"/>
  <c r="P34" i="5"/>
  <c r="Q34" i="5" s="1"/>
  <c r="K10" i="4"/>
  <c r="M9" i="4"/>
  <c r="L8" i="4"/>
  <c r="D37" i="5" l="1"/>
  <c r="B37" i="5" s="1"/>
  <c r="J38" i="5"/>
  <c r="L37" i="5"/>
  <c r="P35" i="5"/>
  <c r="Q35" i="5" s="1"/>
  <c r="I36" i="5"/>
  <c r="O36" i="5" s="1"/>
  <c r="K9" i="4"/>
  <c r="M8" i="4"/>
  <c r="L7" i="4"/>
  <c r="L38" i="5" l="1"/>
  <c r="D38" i="5"/>
  <c r="B38" i="5" s="1"/>
  <c r="J39" i="5"/>
  <c r="P36" i="5"/>
  <c r="I37" i="5"/>
  <c r="O37" i="5" s="1"/>
  <c r="K8" i="4"/>
  <c r="M7" i="4"/>
  <c r="L6" i="4"/>
  <c r="L39" i="5" l="1"/>
  <c r="J40" i="5"/>
  <c r="D39" i="5"/>
  <c r="B39" i="5" s="1"/>
  <c r="Q36" i="5"/>
  <c r="P37" i="5"/>
  <c r="I38" i="5"/>
  <c r="O38" i="5" s="1"/>
  <c r="L5" i="4"/>
  <c r="M6" i="4"/>
  <c r="K7" i="4"/>
  <c r="L40" i="5" l="1"/>
  <c r="J41" i="5"/>
  <c r="D40" i="5"/>
  <c r="B40" i="5" s="1"/>
  <c r="Q37" i="5"/>
  <c r="P38" i="5"/>
  <c r="Q38" i="5" s="1"/>
  <c r="I39" i="5"/>
  <c r="O39" i="5" s="1"/>
  <c r="K6" i="4"/>
  <c r="M5" i="4"/>
  <c r="L4" i="4"/>
  <c r="L41" i="5" l="1"/>
  <c r="J42" i="5"/>
  <c r="D41" i="5"/>
  <c r="B41" i="5" s="1"/>
  <c r="P39" i="5"/>
  <c r="Q39" i="5" s="1"/>
  <c r="I40" i="5"/>
  <c r="O40" i="5" s="1"/>
  <c r="M4" i="4"/>
  <c r="L3" i="4"/>
  <c r="K5" i="4"/>
  <c r="L42" i="5" l="1"/>
  <c r="D42" i="5"/>
  <c r="B42" i="5" s="1"/>
  <c r="I42" i="5"/>
  <c r="I41" i="5"/>
  <c r="O41" i="5" s="1"/>
  <c r="P40" i="5"/>
  <c r="Q40" i="5" s="1"/>
  <c r="M3" i="4"/>
  <c r="L2" i="4"/>
  <c r="M2" i="4" s="1"/>
  <c r="K4" i="4"/>
  <c r="P42" i="5" l="1"/>
  <c r="O42" i="5"/>
  <c r="P41" i="5"/>
  <c r="Q41" i="5" s="1"/>
  <c r="K2" i="4"/>
  <c r="K3" i="4"/>
  <c r="Q42" i="5" l="1"/>
</calcChain>
</file>

<file path=xl/sharedStrings.xml><?xml version="1.0" encoding="utf-8"?>
<sst xmlns="http://schemas.openxmlformats.org/spreadsheetml/2006/main" count="61" uniqueCount="43">
  <si>
    <t>Year</t>
  </si>
  <si>
    <t>Output</t>
  </si>
  <si>
    <t>Measured Output</t>
  </si>
  <si>
    <t>Labor</t>
  </si>
  <si>
    <t>Capital</t>
  </si>
  <si>
    <t>Unmeasured Investment</t>
  </si>
  <si>
    <t>Productivity</t>
  </si>
  <si>
    <t>Measured Productivity</t>
  </si>
  <si>
    <t>Measured Capital</t>
  </si>
  <si>
    <t>Mismeasurement of Productivity</t>
  </si>
  <si>
    <t>% Capital Flow (1/Useful Life Years)</t>
  </si>
  <si>
    <t>Productivity Mismeasurement (%)</t>
  </si>
  <si>
    <t>Output Growth</t>
  </si>
  <si>
    <t>Labor Share</t>
  </si>
  <si>
    <t>Labor Growth</t>
  </si>
  <si>
    <t>Standard Capital Share</t>
  </si>
  <si>
    <t>Capital Growth</t>
  </si>
  <si>
    <t>Standard Productivity Growth</t>
  </si>
  <si>
    <t>Adjustment Cost</t>
  </si>
  <si>
    <t>Investment Share</t>
  </si>
  <si>
    <t>Investment Growth</t>
  </si>
  <si>
    <t>Adjusted Capital Share</t>
  </si>
  <si>
    <t>Investment</t>
  </si>
  <si>
    <t>Adjusted Productivity Growth Difference</t>
  </si>
  <si>
    <t>change in investment growth</t>
  </si>
  <si>
    <t>Eta</t>
  </si>
  <si>
    <t>Actual Output</t>
  </si>
  <si>
    <t>eta</t>
  </si>
  <si>
    <t>capital growth</t>
  </si>
  <si>
    <t>labor share</t>
  </si>
  <si>
    <t>labor growth</t>
  </si>
  <si>
    <t>output growth</t>
  </si>
  <si>
    <t>actual output</t>
  </si>
  <si>
    <t>missing investment</t>
  </si>
  <si>
    <t>missing investment multiplier</t>
  </si>
  <si>
    <t>measured investment share</t>
  </si>
  <si>
    <t>investment growth</t>
  </si>
  <si>
    <t>productivity growth (corrected)</t>
  </si>
  <si>
    <t>labor inputs</t>
  </si>
  <si>
    <t>productivity growth (standard)</t>
  </si>
  <si>
    <t>Difference</t>
  </si>
  <si>
    <t>measured output</t>
  </si>
  <si>
    <t>investment growth decay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</si>
</sst>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Toy Economy J-Curve</a:t>
            </a:r>
            <a:r>
              <a:rPr lang="en-US" baseline="0"/>
              <a:t> (Productivity Growth)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jCurveGrowth!$Q$1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jCurveGrowth!$A$2:$A$42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jCurveGrowth!$Q$2:$Q$42</c:f>
              <c:numCache>
                <c:formatCode>General</c:formatCode>
                <c:ptCount val="41"/>
                <c:pt idx="0">
                  <c:v>-1.2844285714286308E-4</c:v>
                </c:pt>
                <c:pt idx="1">
                  <c:v>-1.3359721254355694E-3</c:v>
                </c:pt>
                <c:pt idx="2">
                  <c:v>-9.5509951559445971E-3</c:v>
                </c:pt>
                <c:pt idx="3">
                  <c:v>-4.7571858923824317E-2</c:v>
                </c:pt>
                <c:pt idx="4">
                  <c:v>-0.16817157494715174</c:v>
                </c:pt>
                <c:pt idx="5">
                  <c:v>-0.43236563777629744</c:v>
                </c:pt>
                <c:pt idx="6">
                  <c:v>-0.83349558596853179</c:v>
                </c:pt>
                <c:pt idx="7">
                  <c:v>-1.2487661704472743</c:v>
                </c:pt>
                <c:pt idx="8">
                  <c:v>-1.5119964214467436</c:v>
                </c:pt>
                <c:pt idx="9">
                  <c:v>-1.5384776005146525</c:v>
                </c:pt>
                <c:pt idx="10">
                  <c:v>-1.3632606634042617</c:v>
                </c:pt>
                <c:pt idx="11">
                  <c:v>-1.083131305309406</c:v>
                </c:pt>
                <c:pt idx="12">
                  <c:v>-0.78750601069084736</c:v>
                </c:pt>
                <c:pt idx="13">
                  <c:v>-0.52881830029537569</c:v>
                </c:pt>
                <c:pt idx="14">
                  <c:v>-0.32569584649892613</c:v>
                </c:pt>
                <c:pt idx="15">
                  <c:v>-0.17680698537931394</c:v>
                </c:pt>
                <c:pt idx="16">
                  <c:v>-7.2608784576536078E-2</c:v>
                </c:pt>
                <c:pt idx="17">
                  <c:v>-2.0746519419132525E-3</c:v>
                </c:pt>
                <c:pt idx="18">
                  <c:v>4.4418231424300569E-2</c:v>
                </c:pt>
                <c:pt idx="19">
                  <c:v>7.4307881341901805E-2</c:v>
                </c:pt>
                <c:pt idx="20">
                  <c:v>9.2979386399023811E-2</c:v>
                </c:pt>
                <c:pt idx="21">
                  <c:v>0.10418326032620961</c:v>
                </c:pt>
                <c:pt idx="22">
                  <c:v>0.11046933765943634</c:v>
                </c:pt>
                <c:pt idx="23">
                  <c:v>0.11354456519992495</c:v>
                </c:pt>
                <c:pt idx="24">
                  <c:v>0.11454012315402828</c:v>
                </c:pt>
                <c:pt idx="25">
                  <c:v>0.11420057056629485</c:v>
                </c:pt>
                <c:pt idx="26">
                  <c:v>0.11301369118768723</c:v>
                </c:pt>
                <c:pt idx="27">
                  <c:v>0.1112979470327925</c:v>
                </c:pt>
                <c:pt idx="28">
                  <c:v>0.10926067203203638</c:v>
                </c:pt>
                <c:pt idx="29">
                  <c:v>0.10703649437887264</c:v>
                </c:pt>
                <c:pt idx="30">
                  <c:v>0.10471257589418648</c:v>
                </c:pt>
                <c:pt idx="31">
                  <c:v>0.10234513604984496</c:v>
                </c:pt>
                <c:pt idx="32">
                  <c:v>9.9970246112564887E-2</c:v>
                </c:pt>
                <c:pt idx="33">
                  <c:v>9.7610869871254224E-2</c:v>
                </c:pt>
                <c:pt idx="34">
                  <c:v>9.5281451542014839E-2</c:v>
                </c:pt>
                <c:pt idx="35">
                  <c:v>9.2990903321260365E-2</c:v>
                </c:pt>
                <c:pt idx="36">
                  <c:v>9.0744549885352077E-2</c:v>
                </c:pt>
                <c:pt idx="37">
                  <c:v>8.8545393542296957E-2</c:v>
                </c:pt>
                <c:pt idx="38">
                  <c:v>8.6394937127679206E-2</c:v>
                </c:pt>
                <c:pt idx="39">
                  <c:v>8.4293719083403884E-2</c:v>
                </c:pt>
                <c:pt idx="40">
                  <c:v>8.2241661267762778E-2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C01-FF47-9ECE-3630D90B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597920"/>
        <c:axId val="1591957552"/>
      </c:lineChart>
      <c:catAx>
        <c:axId val="15705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957552"/>
        <c:crosses val="autoZero"/>
        <c:auto val="1"/>
        <c:lblAlgn val="ctr"/>
        <c:lblOffset val="100"/>
        <c:noMultiLvlLbl val="0"/>
      </c:catAx>
      <c:valAx>
        <c:axId val="159195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59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Toy</a:t>
            </a:r>
            <a:r>
              <a:rPr lang="en-US" baseline="0"/>
              <a:t> Economy: </a:t>
            </a:r>
            <a:r>
              <a:rPr lang="en-US"/>
              <a:t>The Productivity Mismeasurement J-Curve (Levels)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LevelsJCurve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'10YearLag'!$A$2:$A$41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'10YearLag'!$J$2:$J$41</c:f>
              <c:numCache>
                <c:formatCode>General</c:formatCode>
                <c:ptCount val="40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-20</c:v>
                </c:pt>
                <c:pt idx="4">
                  <c:v>-35</c:v>
                </c:pt>
                <c:pt idx="5">
                  <c:v>-55</c:v>
                </c:pt>
                <c:pt idx="6">
                  <c:v>-80</c:v>
                </c:pt>
                <c:pt idx="7">
                  <c:v>-120</c:v>
                </c:pt>
                <c:pt idx="8">
                  <c:v>-165</c:v>
                </c:pt>
                <c:pt idx="9">
                  <c:v>-205</c:v>
                </c:pt>
                <c:pt idx="10">
                  <c:v>-200</c:v>
                </c:pt>
                <c:pt idx="11">
                  <c:v>-189</c:v>
                </c:pt>
                <c:pt idx="12">
                  <c:v>-172</c:v>
                </c:pt>
                <c:pt idx="13">
                  <c:v>-148</c:v>
                </c:pt>
                <c:pt idx="14">
                  <c:v>-116</c:v>
                </c:pt>
                <c:pt idx="15">
                  <c:v>-75</c:v>
                </c:pt>
                <c:pt idx="16">
                  <c:v>-25</c:v>
                </c:pt>
                <c:pt idx="17">
                  <c:v>37</c:v>
                </c:pt>
                <c:pt idx="18">
                  <c:v>91</c:v>
                </c:pt>
                <c:pt idx="19">
                  <c:v>125</c:v>
                </c:pt>
                <c:pt idx="20">
                  <c:v>154</c:v>
                </c:pt>
                <c:pt idx="21">
                  <c:v>176</c:v>
                </c:pt>
                <c:pt idx="22">
                  <c:v>187</c:v>
                </c:pt>
                <c:pt idx="23">
                  <c:v>185</c:v>
                </c:pt>
                <c:pt idx="24">
                  <c:v>170</c:v>
                </c:pt>
                <c:pt idx="25">
                  <c:v>150</c:v>
                </c:pt>
                <c:pt idx="26">
                  <c:v>125</c:v>
                </c:pt>
                <c:pt idx="27">
                  <c:v>95</c:v>
                </c:pt>
                <c:pt idx="28">
                  <c:v>64</c:v>
                </c:pt>
                <c:pt idx="29">
                  <c:v>38</c:v>
                </c:pt>
                <c:pt idx="30">
                  <c:v>18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F3-C847-8E61-A4915C1C4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015279"/>
        <c:axId val="876969375"/>
      </c:scatterChart>
      <c:valAx>
        <c:axId val="877015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969375"/>
        <c:crosses val="autoZero"/>
        <c:crossBetween val="midCat"/>
      </c:valAx>
      <c:valAx>
        <c:axId val="87696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Productivity Level Mismeasurement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015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jcurve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Sheet1!$N$2:$N$42</c:f>
              <c:numCache>
                <c:formatCode>General</c:formatCode>
                <c:ptCount val="41"/>
                <c:pt idx="0">
                  <c:v>3.7958358918461425E-4</c:v>
                </c:pt>
                <c:pt idx="1">
                  <c:v>-0.19841858416538999</c:v>
                </c:pt>
                <c:pt idx="2">
                  <c:v>-0.34448393747518458</c:v>
                </c:pt>
                <c:pt idx="3">
                  <c:v>-0.4623233352508912</c:v>
                </c:pt>
                <c:pt idx="4">
                  <c:v>-0.56489396356383603</c:v>
                </c:pt>
                <c:pt idx="5">
                  <c:v>-0.6596713971158541</c:v>
                </c:pt>
                <c:pt idx="6">
                  <c:v>-0.75133354688250531</c:v>
                </c:pt>
                <c:pt idx="7">
                  <c:v>-0.84304427974229279</c:v>
                </c:pt>
                <c:pt idx="8">
                  <c:v>-0.93710933877707014</c:v>
                </c:pt>
                <c:pt idx="9">
                  <c:v>-1.0353319601813371</c:v>
                </c:pt>
                <c:pt idx="10">
                  <c:v>-1.1392167663125303</c:v>
                </c:pt>
                <c:pt idx="11">
                  <c:v>-1.1153209999947553</c:v>
                </c:pt>
                <c:pt idx="12">
                  <c:v>-1.0687737279082534</c:v>
                </c:pt>
                <c:pt idx="13">
                  <c:v>-0.99904275907521489</c:v>
                </c:pt>
                <c:pt idx="14">
                  <c:v>-0.90644855213653663</c:v>
                </c:pt>
                <c:pt idx="15">
                  <c:v>-0.79222129556648535</c:v>
                </c:pt>
                <c:pt idx="16">
                  <c:v>-0.65850979885136152</c:v>
                </c:pt>
                <c:pt idx="17">
                  <c:v>-0.50833744228403877</c:v>
                </c:pt>
                <c:pt idx="18">
                  <c:v>-0.34550414776378569</c:v>
                </c:pt>
                <c:pt idx="19">
                  <c:v>-0.17443745996854546</c:v>
                </c:pt>
                <c:pt idx="20">
                  <c:v>0</c:v>
                </c:pt>
                <c:pt idx="21">
                  <c:v>0.17273563109080356</c:v>
                </c:pt>
                <c:pt idx="22">
                  <c:v>0.33873035950489289</c:v>
                </c:pt>
                <c:pt idx="23">
                  <c:v>0.49322445030346596</c:v>
                </c:pt>
                <c:pt idx="24">
                  <c:v>0.63196888916931904</c:v>
                </c:pt>
                <c:pt idx="25">
                  <c:v>0.75142642309766616</c:v>
                </c:pt>
                <c:pt idx="26">
                  <c:v>0.84892858336302179</c:v>
                </c:pt>
                <c:pt idx="27">
                  <c:v>0.92277846825720344</c:v>
                </c:pt>
                <c:pt idx="28">
                  <c:v>0.97229341045637052</c:v>
                </c:pt>
                <c:pt idx="29">
                  <c:v>0.99778646938906823</c:v>
                </c:pt>
                <c:pt idx="30">
                  <c:v>1.0004904977613964</c:v>
                </c:pt>
                <c:pt idx="31">
                  <c:v>0.88195677598393374</c:v>
                </c:pt>
                <c:pt idx="32">
                  <c:v>0.77413253631547785</c:v>
                </c:pt>
                <c:pt idx="33">
                  <c:v>0.67512063448383441</c:v>
                </c:pt>
                <c:pt idx="34">
                  <c:v>0.58297059364575798</c:v>
                </c:pt>
                <c:pt idx="35">
                  <c:v>0.49555506341666761</c:v>
                </c:pt>
                <c:pt idx="36">
                  <c:v>0.4103725826150465</c:v>
                </c:pt>
                <c:pt idx="37">
                  <c:v>0.32421075399564903</c:v>
                </c:pt>
                <c:pt idx="38">
                  <c:v>0.23253683959976401</c:v>
                </c:pt>
                <c:pt idx="39">
                  <c:v>0.12322589402434247</c:v>
                </c:pt>
                <c:pt idx="40">
                  <c:v>-2.3342333323894237E-4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6D-854F-86DF-E93EA72F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7408"/>
        <c:axId val="407069088"/>
      </c:scatterChart>
      <c:valAx>
        <c:axId val="40706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9088"/>
        <c:crosses val="autoZero"/>
        <c:crossBetween val="midCat"/>
      </c:valAx>
      <c:valAx>
        <c:axId val="4070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jcurve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newroute!$A$2:$A$42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newroute!$P$2:$P$42</c:f>
              <c:numCache>
                <c:formatCode>General</c:formatCode>
                <c:ptCount val="41"/>
                <c:pt idx="0">
                  <c:v>3.7958358918461425E-4</c:v>
                </c:pt>
                <c:pt idx="1">
                  <c:v>-0.19841858416538999</c:v>
                </c:pt>
                <c:pt idx="2">
                  <c:v>-0.34448393747518458</c:v>
                </c:pt>
                <c:pt idx="3">
                  <c:v>-0.4623233352508912</c:v>
                </c:pt>
                <c:pt idx="4">
                  <c:v>-0.56489396356383603</c:v>
                </c:pt>
                <c:pt idx="5">
                  <c:v>-0.6596713971158541</c:v>
                </c:pt>
                <c:pt idx="6">
                  <c:v>-0.75133354688250531</c:v>
                </c:pt>
                <c:pt idx="7">
                  <c:v>-0.84304427974229279</c:v>
                </c:pt>
                <c:pt idx="8">
                  <c:v>-0.93710933877707014</c:v>
                </c:pt>
                <c:pt idx="9">
                  <c:v>-1.0353319601813371</c:v>
                </c:pt>
                <c:pt idx="10">
                  <c:v>-1.1392167663125303</c:v>
                </c:pt>
                <c:pt idx="11">
                  <c:v>-1.1153209999947553</c:v>
                </c:pt>
                <c:pt idx="12">
                  <c:v>-1.0687737279082534</c:v>
                </c:pt>
                <c:pt idx="13">
                  <c:v>-0.99904275907521489</c:v>
                </c:pt>
                <c:pt idx="14">
                  <c:v>-0.90644855213653663</c:v>
                </c:pt>
                <c:pt idx="15">
                  <c:v>-0.79222129556648535</c:v>
                </c:pt>
                <c:pt idx="16">
                  <c:v>-0.65850979885136152</c:v>
                </c:pt>
                <c:pt idx="17">
                  <c:v>-0.50833744228403877</c:v>
                </c:pt>
                <c:pt idx="18">
                  <c:v>-0.34550414776378569</c:v>
                </c:pt>
                <c:pt idx="19">
                  <c:v>-0.17443745996854546</c:v>
                </c:pt>
                <c:pt idx="20">
                  <c:v>0</c:v>
                </c:pt>
                <c:pt idx="21">
                  <c:v>0.17273563109080356</c:v>
                </c:pt>
                <c:pt idx="22">
                  <c:v>0.33873035950489289</c:v>
                </c:pt>
                <c:pt idx="23">
                  <c:v>0.49322445030346596</c:v>
                </c:pt>
                <c:pt idx="24">
                  <c:v>0.63196888916931904</c:v>
                </c:pt>
                <c:pt idx="25">
                  <c:v>0.75142642309766616</c:v>
                </c:pt>
                <c:pt idx="26">
                  <c:v>0.84892858336302179</c:v>
                </c:pt>
                <c:pt idx="27">
                  <c:v>0.92277846825720344</c:v>
                </c:pt>
                <c:pt idx="28">
                  <c:v>0.97229341045637052</c:v>
                </c:pt>
                <c:pt idx="29">
                  <c:v>0.99778646938906823</c:v>
                </c:pt>
                <c:pt idx="30">
                  <c:v>1.0004904977613964</c:v>
                </c:pt>
                <c:pt idx="31">
                  <c:v>0.88195677598393374</c:v>
                </c:pt>
                <c:pt idx="32">
                  <c:v>0.77413253631547785</c:v>
                </c:pt>
                <c:pt idx="33">
                  <c:v>0.67512063448383441</c:v>
                </c:pt>
                <c:pt idx="34">
                  <c:v>0.58297059364575798</c:v>
                </c:pt>
                <c:pt idx="35">
                  <c:v>0.49555506341666761</c:v>
                </c:pt>
                <c:pt idx="36">
                  <c:v>0.4103725826150465</c:v>
                </c:pt>
                <c:pt idx="37">
                  <c:v>0.32421075399564903</c:v>
                </c:pt>
                <c:pt idx="38">
                  <c:v>0.23253683959976401</c:v>
                </c:pt>
                <c:pt idx="39">
                  <c:v>0.12322589402434247</c:v>
                </c:pt>
                <c:pt idx="40">
                  <c:v>-2.3342333323894237E-4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D3-784E-81B5-25B7024C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7408"/>
        <c:axId val="407069088"/>
      </c:scatterChart>
      <c:valAx>
        <c:axId val="40706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9088"/>
        <c:crosses val="autoZero"/>
        <c:crossBetween val="midCat"/>
      </c:valAx>
      <c:valAx>
        <c:axId val="4070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647700</xdr:colOff>
      <xdr:row>4</xdr:row>
      <xdr:rowOff>69850</xdr:rowOff>
    </xdr:from>
    <xdr:to>
      <xdr:col>29</xdr:col>
      <xdr:colOff>254000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491403-947C-9E4A-81A5-75665F74C6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2</xdr:row>
      <xdr:rowOff>196850</xdr:rowOff>
    </xdr:from>
    <xdr:to>
      <xdr:col>17</xdr:col>
      <xdr:colOff>107950</xdr:colOff>
      <xdr:row>21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C55E98-EC47-F941-B583-805B8590B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584200</xdr:colOff>
      <xdr:row>8</xdr:row>
      <xdr:rowOff>57150</xdr:rowOff>
    </xdr:from>
    <xdr:to>
      <xdr:col>20</xdr:col>
      <xdr:colOff>203200</xdr:colOff>
      <xdr:row>21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31C34D-EDD3-A541-8C7B-CC9FAECD0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584200</xdr:colOff>
      <xdr:row>8</xdr:row>
      <xdr:rowOff>57150</xdr:rowOff>
    </xdr:from>
    <xdr:to>
      <xdr:col>22</xdr:col>
      <xdr:colOff>203200</xdr:colOff>
      <xdr:row>21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056F5-F75A-FD40-89D2-B806F1A38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F747-0D49-444F-8768-E56A558E4459}">
  <dimension ref="A1:Q42"/>
  <sheetViews>
    <sheetView tabSelected="1" topLeftCell="L1" workbookViewId="0">
      <selection activeCell="V36" sqref="V36"/>
    </sheetView>
  </sheetViews>
  <sheetFormatPr baseColWidth="10" defaultRowHeight="16" x14ac:dyDescent="0.2"/>
  <cols>
    <col min="3" max="3" width="15.1640625" bestFit="1" customWidth="1"/>
    <col min="4" max="4" width="12.1640625" customWidth="1"/>
    <col min="5" max="5" width="13" bestFit="1" customWidth="1"/>
    <col min="6" max="6" width="12.83203125" bestFit="1" customWidth="1"/>
    <col min="7" max="7" width="11.6640625" bestFit="1" customWidth="1"/>
    <col min="8" max="9" width="11.6640625" customWidth="1"/>
    <col min="10" max="10" width="23.6640625" bestFit="1" customWidth="1"/>
    <col min="11" max="11" width="26" bestFit="1" customWidth="1"/>
    <col min="12" max="12" width="24.33203125" bestFit="1" customWidth="1"/>
    <col min="13" max="13" width="24.33203125" customWidth="1"/>
    <col min="14" max="14" width="16.6640625" customWidth="1"/>
    <col min="15" max="15" width="27" bestFit="1" customWidth="1"/>
    <col min="16" max="16" width="26.33203125" bestFit="1" customWidth="1"/>
  </cols>
  <sheetData>
    <row r="1" spans="1:17" x14ac:dyDescent="0.2">
      <c r="A1" t="s">
        <v>0</v>
      </c>
      <c r="B1" t="s">
        <v>27</v>
      </c>
      <c r="C1" t="s">
        <v>41</v>
      </c>
      <c r="D1" t="s">
        <v>32</v>
      </c>
      <c r="E1" t="s">
        <v>28</v>
      </c>
      <c r="F1" t="s">
        <v>31</v>
      </c>
      <c r="G1" t="s">
        <v>30</v>
      </c>
      <c r="H1" t="s">
        <v>38</v>
      </c>
      <c r="I1" t="s">
        <v>29</v>
      </c>
      <c r="J1" t="s">
        <v>33</v>
      </c>
      <c r="K1" t="s">
        <v>34</v>
      </c>
      <c r="L1" t="s">
        <v>35</v>
      </c>
      <c r="M1" t="s">
        <v>42</v>
      </c>
      <c r="N1" t="s">
        <v>36</v>
      </c>
      <c r="O1" t="s">
        <v>37</v>
      </c>
      <c r="P1" t="s">
        <v>39</v>
      </c>
      <c r="Q1" t="s">
        <v>40</v>
      </c>
    </row>
    <row r="2" spans="1:17" x14ac:dyDescent="0.2">
      <c r="A2">
        <v>0</v>
      </c>
      <c r="B2">
        <f>C2/D2</f>
        <v>0.9999999047619138</v>
      </c>
      <c r="C2" s="1">
        <v>10500000</v>
      </c>
      <c r="D2">
        <f>C2+J2</f>
        <v>10500001</v>
      </c>
      <c r="E2" s="1">
        <v>1.5</v>
      </c>
      <c r="F2" s="1">
        <v>2.5</v>
      </c>
      <c r="G2" s="1">
        <v>1.5</v>
      </c>
      <c r="H2">
        <f>0.62*C2</f>
        <v>6510000</v>
      </c>
      <c r="I2">
        <f>H2/C2</f>
        <v>0.62</v>
      </c>
      <c r="J2">
        <v>1</v>
      </c>
      <c r="K2" s="1">
        <v>10</v>
      </c>
      <c r="L2">
        <f>(J2/K2)/C2</f>
        <v>9.523809523809524E-9</v>
      </c>
      <c r="M2" s="1">
        <v>1</v>
      </c>
      <c r="N2" s="1">
        <v>1500</v>
      </c>
      <c r="O2">
        <f>F2-G2*I2-(1-I2)*E2+(K2-1)*L2*(N2-E2)</f>
        <v>1.0001284428571429</v>
      </c>
      <c r="P2">
        <f>F2-I2*G2-(1-I2)*E2</f>
        <v>1</v>
      </c>
      <c r="Q2">
        <f>P2-O2</f>
        <v>-1.2844285714286308E-4</v>
      </c>
    </row>
    <row r="3" spans="1:17" x14ac:dyDescent="0.2">
      <c r="A3">
        <f>A2+1</f>
        <v>1</v>
      </c>
      <c r="B3">
        <f t="shared" ref="B3:B42" si="0">C3/D3</f>
        <v>0.99999851335877221</v>
      </c>
      <c r="C3">
        <f>C2*(1+F2/100)</f>
        <v>10762499.999999998</v>
      </c>
      <c r="D3">
        <f t="shared" ref="D3:D42" si="1">C3+J3</f>
        <v>10762515.999999998</v>
      </c>
      <c r="E3" s="1">
        <v>1.5</v>
      </c>
      <c r="F3" s="1">
        <v>2.5</v>
      </c>
      <c r="G3" s="1">
        <v>1.5</v>
      </c>
      <c r="H3">
        <f>H2*(1+G2/100)</f>
        <v>6607649.9999999991</v>
      </c>
      <c r="I3">
        <f t="shared" ref="I3:I42" si="2">H3/C3</f>
        <v>0.61395121951219511</v>
      </c>
      <c r="J3">
        <f>J2*(1+N2/100)</f>
        <v>16</v>
      </c>
      <c r="K3" s="1">
        <v>10</v>
      </c>
      <c r="L3">
        <f t="shared" ref="L3:L42" si="3">(J3/K3)/C3</f>
        <v>1.4866434378629503E-7</v>
      </c>
      <c r="M3" s="1">
        <f>2/3</f>
        <v>0.66666666666666663</v>
      </c>
      <c r="N3">
        <f>N2*M3</f>
        <v>1000</v>
      </c>
      <c r="O3">
        <f t="shared" ref="O3:O42" si="4">F3-G3*I3-(1-I3)*E3+(K3-1)*L3*(N3-E3)</f>
        <v>1.0013359721254356</v>
      </c>
      <c r="P3">
        <f>F3-I3*G3-(1-I3)*E3</f>
        <v>1</v>
      </c>
      <c r="Q3">
        <f t="shared" ref="Q3:Q42" si="5">P3-O3</f>
        <v>-1.3359721254355694E-3</v>
      </c>
    </row>
    <row r="4" spans="1:17" x14ac:dyDescent="0.2">
      <c r="A4">
        <f t="shared" ref="A4:A41" si="6">A3+1</f>
        <v>2</v>
      </c>
      <c r="B4">
        <f t="shared" si="0"/>
        <v>0.9999840460322732</v>
      </c>
      <c r="C4">
        <f t="shared" ref="C4:C42" si="7">C3*(1+F3/100)</f>
        <v>11031562.499999996</v>
      </c>
      <c r="D4">
        <f t="shared" si="1"/>
        <v>11031738.499999996</v>
      </c>
      <c r="E4" s="1">
        <v>1.5</v>
      </c>
      <c r="F4" s="1">
        <v>2.5</v>
      </c>
      <c r="G4" s="1">
        <v>1.5</v>
      </c>
      <c r="H4">
        <f t="shared" ref="H4:H42" si="8">H3*(1+G3/100)</f>
        <v>6706764.7499999981</v>
      </c>
      <c r="I4">
        <f t="shared" si="2"/>
        <v>0.60796145151695424</v>
      </c>
      <c r="J4">
        <f t="shared" ref="J4:J42" si="9">J3*(1+N3/100)</f>
        <v>176</v>
      </c>
      <c r="K4" s="1">
        <v>10</v>
      </c>
      <c r="L4">
        <f t="shared" si="3"/>
        <v>1.5954222259992641E-6</v>
      </c>
      <c r="M4" s="1">
        <f t="shared" ref="M4:M42" si="10">2/3</f>
        <v>0.66666666666666663</v>
      </c>
      <c r="N4">
        <f t="shared" ref="N4:N42" si="11">N3*M4</f>
        <v>666.66666666666663</v>
      </c>
      <c r="O4">
        <f t="shared" si="4"/>
        <v>1.0095509951559445</v>
      </c>
      <c r="P4">
        <f t="shared" ref="P4:P42" si="12">F4-I4*G4-(1-I4)*E4</f>
        <v>0.99999999999999989</v>
      </c>
      <c r="Q4">
        <f t="shared" si="5"/>
        <v>-9.5509951559445971E-3</v>
      </c>
    </row>
    <row r="5" spans="1:17" x14ac:dyDescent="0.2">
      <c r="A5">
        <f t="shared" si="6"/>
        <v>3</v>
      </c>
      <c r="B5">
        <f t="shared" si="0"/>
        <v>0.99988068184438139</v>
      </c>
      <c r="C5">
        <f t="shared" si="7"/>
        <v>11307351.562499994</v>
      </c>
      <c r="D5">
        <f t="shared" si="1"/>
        <v>11308700.895833328</v>
      </c>
      <c r="E5" s="1">
        <v>1.5</v>
      </c>
      <c r="F5" s="1">
        <v>2.5</v>
      </c>
      <c r="G5" s="1">
        <v>1.5</v>
      </c>
      <c r="H5">
        <f t="shared" si="8"/>
        <v>6807366.2212499976</v>
      </c>
      <c r="I5">
        <f t="shared" si="2"/>
        <v>0.60203012028264258</v>
      </c>
      <c r="J5">
        <f t="shared" si="9"/>
        <v>1349.3333333333333</v>
      </c>
      <c r="K5" s="1">
        <v>10</v>
      </c>
      <c r="L5">
        <f t="shared" si="3"/>
        <v>1.1933239413978237E-5</v>
      </c>
      <c r="M5" s="1">
        <f t="shared" si="10"/>
        <v>0.66666666666666663</v>
      </c>
      <c r="N5">
        <f t="shared" si="11"/>
        <v>444.4444444444444</v>
      </c>
      <c r="O5">
        <f t="shared" si="4"/>
        <v>1.0475718589238243</v>
      </c>
      <c r="P5">
        <f t="shared" si="12"/>
        <v>1</v>
      </c>
      <c r="Q5">
        <f t="shared" si="5"/>
        <v>-4.7571858923824317E-2</v>
      </c>
    </row>
    <row r="6" spans="1:17" x14ac:dyDescent="0.2">
      <c r="A6">
        <f t="shared" si="6"/>
        <v>4</v>
      </c>
      <c r="B6">
        <f t="shared" si="0"/>
        <v>0.99936654923098045</v>
      </c>
      <c r="C6">
        <f t="shared" si="7"/>
        <v>11590035.351562493</v>
      </c>
      <c r="D6">
        <f t="shared" si="1"/>
        <v>11597381.721932864</v>
      </c>
      <c r="E6" s="1">
        <v>1.5</v>
      </c>
      <c r="F6" s="1">
        <v>2.5</v>
      </c>
      <c r="G6" s="1">
        <v>1.5</v>
      </c>
      <c r="H6">
        <f t="shared" si="8"/>
        <v>6909476.7145687472</v>
      </c>
      <c r="I6">
        <f t="shared" si="2"/>
        <v>0.59615665569451926</v>
      </c>
      <c r="J6">
        <f t="shared" si="9"/>
        <v>7346.3703703703686</v>
      </c>
      <c r="K6" s="1">
        <v>10</v>
      </c>
      <c r="L6">
        <f t="shared" si="3"/>
        <v>6.3385228323570029E-5</v>
      </c>
      <c r="M6" s="1">
        <f t="shared" si="10"/>
        <v>0.66666666666666663</v>
      </c>
      <c r="N6">
        <f t="shared" si="11"/>
        <v>296.29629629629625</v>
      </c>
      <c r="O6">
        <f t="shared" si="4"/>
        <v>1.1681715749471517</v>
      </c>
      <c r="P6">
        <f t="shared" si="12"/>
        <v>1</v>
      </c>
      <c r="Q6">
        <f t="shared" si="5"/>
        <v>-0.16817157494715174</v>
      </c>
    </row>
    <row r="7" spans="1:17" x14ac:dyDescent="0.2">
      <c r="A7">
        <f t="shared" si="6"/>
        <v>5</v>
      </c>
      <c r="B7">
        <f t="shared" si="0"/>
        <v>0.99755532462302487</v>
      </c>
      <c r="C7">
        <f t="shared" si="7"/>
        <v>11879786.235351553</v>
      </c>
      <c r="D7">
        <f t="shared" si="1"/>
        <v>11908899.62904154</v>
      </c>
      <c r="E7" s="1">
        <v>1.5</v>
      </c>
      <c r="F7" s="1">
        <v>2.5</v>
      </c>
      <c r="G7" s="1">
        <v>1.5</v>
      </c>
      <c r="H7">
        <f t="shared" si="8"/>
        <v>7013118.8652872778</v>
      </c>
      <c r="I7">
        <f t="shared" si="2"/>
        <v>0.59034049319993864</v>
      </c>
      <c r="J7">
        <f t="shared" si="9"/>
        <v>29113.393689986271</v>
      </c>
      <c r="K7" s="1">
        <v>10</v>
      </c>
      <c r="L7">
        <f t="shared" si="3"/>
        <v>2.4506664609293561E-4</v>
      </c>
      <c r="M7" s="1">
        <f t="shared" si="10"/>
        <v>0.66666666666666663</v>
      </c>
      <c r="N7">
        <f t="shared" si="11"/>
        <v>197.53086419753083</v>
      </c>
      <c r="O7">
        <f t="shared" si="4"/>
        <v>1.4323656377762974</v>
      </c>
      <c r="P7">
        <f t="shared" si="12"/>
        <v>1</v>
      </c>
      <c r="Q7">
        <f t="shared" si="5"/>
        <v>-0.43236563777629744</v>
      </c>
    </row>
    <row r="8" spans="1:17" x14ac:dyDescent="0.2">
      <c r="A8">
        <f t="shared" si="6"/>
        <v>6</v>
      </c>
      <c r="B8">
        <f t="shared" si="0"/>
        <v>0.99293659864796457</v>
      </c>
      <c r="C8">
        <f t="shared" si="7"/>
        <v>12176780.89123534</v>
      </c>
      <c r="D8">
        <f t="shared" si="1"/>
        <v>12263402.223078387</v>
      </c>
      <c r="E8" s="1">
        <v>1.5</v>
      </c>
      <c r="F8" s="1">
        <v>2.5</v>
      </c>
      <c r="G8" s="1">
        <v>1.5</v>
      </c>
      <c r="H8">
        <f t="shared" si="8"/>
        <v>7118315.6482665865</v>
      </c>
      <c r="I8">
        <f t="shared" si="2"/>
        <v>0.58458107375408563</v>
      </c>
      <c r="J8">
        <f t="shared" si="9"/>
        <v>86621.331843045569</v>
      </c>
      <c r="K8" s="1">
        <v>10</v>
      </c>
      <c r="L8">
        <f t="shared" si="3"/>
        <v>7.1136479022460095E-4</v>
      </c>
      <c r="M8" s="1">
        <f t="shared" si="10"/>
        <v>0.66666666666666663</v>
      </c>
      <c r="N8">
        <f t="shared" si="11"/>
        <v>131.68724279835388</v>
      </c>
      <c r="O8">
        <f t="shared" si="4"/>
        <v>1.8334955859685318</v>
      </c>
      <c r="P8">
        <f t="shared" si="12"/>
        <v>1</v>
      </c>
      <c r="Q8">
        <f t="shared" si="5"/>
        <v>-0.83349558596853179</v>
      </c>
    </row>
    <row r="9" spans="1:17" x14ac:dyDescent="0.2">
      <c r="A9">
        <f t="shared" si="6"/>
        <v>7</v>
      </c>
      <c r="B9">
        <f t="shared" si="0"/>
        <v>0.98417502755721431</v>
      </c>
      <c r="C9">
        <f t="shared" si="7"/>
        <v>12481200.413516223</v>
      </c>
      <c r="D9">
        <f t="shared" si="1"/>
        <v>12681890.988938589</v>
      </c>
      <c r="E9" s="1">
        <v>1.5</v>
      </c>
      <c r="F9" s="1">
        <v>2.5</v>
      </c>
      <c r="G9" s="1">
        <v>1.5</v>
      </c>
      <c r="H9">
        <f t="shared" si="8"/>
        <v>7225090.3829905847</v>
      </c>
      <c r="I9">
        <f t="shared" si="2"/>
        <v>0.57887784376624085</v>
      </c>
      <c r="J9">
        <f t="shared" si="9"/>
        <v>200690.57542236481</v>
      </c>
      <c r="K9" s="1">
        <v>10</v>
      </c>
      <c r="L9">
        <f t="shared" si="3"/>
        <v>1.6079428963021191E-3</v>
      </c>
      <c r="M9" s="1">
        <f t="shared" si="10"/>
        <v>0.66666666666666663</v>
      </c>
      <c r="N9">
        <f t="shared" si="11"/>
        <v>87.791495198902581</v>
      </c>
      <c r="O9">
        <f t="shared" si="4"/>
        <v>2.2487661704472743</v>
      </c>
      <c r="P9">
        <f t="shared" si="12"/>
        <v>1</v>
      </c>
      <c r="Q9">
        <f t="shared" si="5"/>
        <v>-1.2487661704472743</v>
      </c>
    </row>
    <row r="10" spans="1:17" x14ac:dyDescent="0.2">
      <c r="A10">
        <f t="shared" si="6"/>
        <v>8</v>
      </c>
      <c r="B10">
        <f t="shared" si="0"/>
        <v>0.97138369953033787</v>
      </c>
      <c r="C10">
        <f t="shared" si="7"/>
        <v>12793230.423854128</v>
      </c>
      <c r="D10">
        <f t="shared" si="1"/>
        <v>13170110.256163068</v>
      </c>
      <c r="E10" s="1">
        <v>1.5</v>
      </c>
      <c r="F10" s="1">
        <v>2.5</v>
      </c>
      <c r="G10" s="1">
        <v>1.5</v>
      </c>
      <c r="H10">
        <f t="shared" si="8"/>
        <v>7333466.738735443</v>
      </c>
      <c r="I10">
        <f t="shared" si="2"/>
        <v>0.57323025504657021</v>
      </c>
      <c r="J10">
        <f t="shared" si="9"/>
        <v>376879.83230894018</v>
      </c>
      <c r="K10" s="1">
        <v>10</v>
      </c>
      <c r="L10">
        <f t="shared" si="3"/>
        <v>2.9459317140588187E-3</v>
      </c>
      <c r="M10" s="1">
        <f t="shared" si="10"/>
        <v>0.66666666666666663</v>
      </c>
      <c r="N10">
        <f t="shared" si="11"/>
        <v>58.527663465935049</v>
      </c>
      <c r="O10">
        <f t="shared" si="4"/>
        <v>2.5119964214467436</v>
      </c>
      <c r="P10">
        <f t="shared" si="12"/>
        <v>1</v>
      </c>
      <c r="Q10">
        <f t="shared" si="5"/>
        <v>-1.5119964214467436</v>
      </c>
    </row>
    <row r="11" spans="1:17" x14ac:dyDescent="0.2">
      <c r="A11">
        <f t="shared" si="6"/>
        <v>9</v>
      </c>
      <c r="B11">
        <f t="shared" si="0"/>
        <v>0.95642333089848364</v>
      </c>
      <c r="C11">
        <f t="shared" si="7"/>
        <v>13113061.184450479</v>
      </c>
      <c r="D11">
        <f t="shared" si="1"/>
        <v>13710519.976684175</v>
      </c>
      <c r="E11" s="1">
        <v>1.5</v>
      </c>
      <c r="F11" s="1">
        <v>2.5</v>
      </c>
      <c r="G11" s="1">
        <v>1.5</v>
      </c>
      <c r="H11">
        <f t="shared" si="8"/>
        <v>7443468.7398164738</v>
      </c>
      <c r="I11">
        <f t="shared" si="2"/>
        <v>0.56763776475343297</v>
      </c>
      <c r="J11">
        <f t="shared" si="9"/>
        <v>597458.79223369702</v>
      </c>
      <c r="K11" s="1">
        <v>10</v>
      </c>
      <c r="L11">
        <f t="shared" si="3"/>
        <v>4.5562114279018694E-3</v>
      </c>
      <c r="M11" s="1">
        <f t="shared" si="10"/>
        <v>0.66666666666666663</v>
      </c>
      <c r="N11">
        <f t="shared" si="11"/>
        <v>39.018442310623364</v>
      </c>
      <c r="O11">
        <f t="shared" si="4"/>
        <v>2.5384776005146525</v>
      </c>
      <c r="P11">
        <f t="shared" si="12"/>
        <v>1</v>
      </c>
      <c r="Q11">
        <f t="shared" si="5"/>
        <v>-1.5384776005146525</v>
      </c>
    </row>
    <row r="12" spans="1:17" x14ac:dyDescent="0.2">
      <c r="A12">
        <f t="shared" si="6"/>
        <v>10</v>
      </c>
      <c r="B12">
        <f t="shared" si="0"/>
        <v>0.9418014989841228</v>
      </c>
      <c r="C12">
        <f t="shared" si="7"/>
        <v>13440887.714061741</v>
      </c>
      <c r="D12">
        <f t="shared" si="1"/>
        <v>14271465.620472889</v>
      </c>
      <c r="E12" s="1">
        <v>1.5</v>
      </c>
      <c r="F12" s="1">
        <v>2.5</v>
      </c>
      <c r="G12" s="1">
        <v>1.5</v>
      </c>
      <c r="H12">
        <f t="shared" si="8"/>
        <v>7555120.7709137201</v>
      </c>
      <c r="I12">
        <f t="shared" si="2"/>
        <v>0.56209983534120433</v>
      </c>
      <c r="J12">
        <f t="shared" si="9"/>
        <v>830577.90641114919</v>
      </c>
      <c r="K12" s="1">
        <v>10</v>
      </c>
      <c r="L12">
        <f t="shared" si="3"/>
        <v>6.1794869809246727E-3</v>
      </c>
      <c r="M12" s="1">
        <f t="shared" si="10"/>
        <v>0.66666666666666663</v>
      </c>
      <c r="N12">
        <f t="shared" si="11"/>
        <v>26.012294873748907</v>
      </c>
      <c r="O12">
        <f t="shared" si="4"/>
        <v>2.3632606634042617</v>
      </c>
      <c r="P12">
        <f t="shared" si="12"/>
        <v>0.99999999999999989</v>
      </c>
      <c r="Q12">
        <f t="shared" si="5"/>
        <v>-1.3632606634042617</v>
      </c>
    </row>
    <row r="13" spans="1:17" x14ac:dyDescent="0.2">
      <c r="A13">
        <f t="shared" si="6"/>
        <v>11</v>
      </c>
      <c r="B13">
        <f t="shared" si="0"/>
        <v>0.92939404033417994</v>
      </c>
      <c r="C13">
        <f t="shared" si="7"/>
        <v>13776909.906913282</v>
      </c>
      <c r="D13">
        <f t="shared" si="1"/>
        <v>14823540.18749631</v>
      </c>
      <c r="E13" s="1">
        <v>1.5</v>
      </c>
      <c r="F13" s="1">
        <v>2.5</v>
      </c>
      <c r="G13" s="1">
        <v>1.5</v>
      </c>
      <c r="H13">
        <f t="shared" si="8"/>
        <v>7668447.5824774252</v>
      </c>
      <c r="I13">
        <f t="shared" si="2"/>
        <v>0.55661593450860725</v>
      </c>
      <c r="J13">
        <f t="shared" si="9"/>
        <v>1046630.2805830275</v>
      </c>
      <c r="K13" s="1">
        <v>10</v>
      </c>
      <c r="L13">
        <f t="shared" si="3"/>
        <v>7.5969886400855842E-3</v>
      </c>
      <c r="M13" s="1">
        <f t="shared" si="10"/>
        <v>0.66666666666666663</v>
      </c>
      <c r="N13">
        <f t="shared" si="11"/>
        <v>17.341529915832602</v>
      </c>
      <c r="O13">
        <f t="shared" si="4"/>
        <v>2.083131305309406</v>
      </c>
      <c r="P13">
        <f t="shared" si="12"/>
        <v>1</v>
      </c>
      <c r="Q13">
        <f t="shared" si="5"/>
        <v>-1.083131305309406</v>
      </c>
    </row>
    <row r="14" spans="1:17" x14ac:dyDescent="0.2">
      <c r="A14">
        <f t="shared" si="6"/>
        <v>12</v>
      </c>
      <c r="B14">
        <f t="shared" si="0"/>
        <v>0.91998861115147357</v>
      </c>
      <c r="C14">
        <f t="shared" si="7"/>
        <v>14121332.654586114</v>
      </c>
      <c r="D14">
        <f t="shared" si="1"/>
        <v>15349464.63838461</v>
      </c>
      <c r="E14" s="1">
        <v>1.5</v>
      </c>
      <c r="F14" s="1">
        <v>2.5</v>
      </c>
      <c r="G14" s="1">
        <v>1.5</v>
      </c>
      <c r="H14">
        <f t="shared" si="8"/>
        <v>7783474.2962145861</v>
      </c>
      <c r="I14">
        <f t="shared" si="2"/>
        <v>0.55118553514754764</v>
      </c>
      <c r="J14">
        <f t="shared" si="9"/>
        <v>1228131.983798496</v>
      </c>
      <c r="K14" s="1">
        <v>10</v>
      </c>
      <c r="L14">
        <f t="shared" si="3"/>
        <v>8.6969977539594449E-3</v>
      </c>
      <c r="M14" s="1">
        <f t="shared" si="10"/>
        <v>0.66666666666666663</v>
      </c>
      <c r="N14">
        <f t="shared" si="11"/>
        <v>11.5610199438884</v>
      </c>
      <c r="O14">
        <f t="shared" si="4"/>
        <v>1.7875060106908474</v>
      </c>
      <c r="P14">
        <f t="shared" si="12"/>
        <v>1</v>
      </c>
      <c r="Q14">
        <f t="shared" si="5"/>
        <v>-0.78750601069084736</v>
      </c>
    </row>
    <row r="15" spans="1:17" x14ac:dyDescent="0.2">
      <c r="A15">
        <f t="shared" si="6"/>
        <v>13</v>
      </c>
      <c r="B15">
        <f t="shared" si="0"/>
        <v>0.91352721276520643</v>
      </c>
      <c r="C15">
        <f t="shared" si="7"/>
        <v>14474365.970950766</v>
      </c>
      <c r="D15">
        <f t="shared" si="1"/>
        <v>15844482.538333477</v>
      </c>
      <c r="E15" s="1">
        <v>1.5</v>
      </c>
      <c r="F15" s="1">
        <v>2.5</v>
      </c>
      <c r="G15" s="1">
        <v>1.5</v>
      </c>
      <c r="H15">
        <f t="shared" si="8"/>
        <v>7900226.4106578045</v>
      </c>
      <c r="I15">
        <f t="shared" si="2"/>
        <v>0.54580811529244955</v>
      </c>
      <c r="J15">
        <f t="shared" si="9"/>
        <v>1370116.5673827124</v>
      </c>
      <c r="K15" s="1">
        <v>10</v>
      </c>
      <c r="L15">
        <f t="shared" si="3"/>
        <v>9.4658140476236319E-3</v>
      </c>
      <c r="M15" s="1">
        <f t="shared" si="10"/>
        <v>0.66666666666666663</v>
      </c>
      <c r="N15">
        <f t="shared" si="11"/>
        <v>7.7073466292589332</v>
      </c>
      <c r="O15">
        <f t="shared" si="4"/>
        <v>1.5288183002953757</v>
      </c>
      <c r="P15">
        <f t="shared" si="12"/>
        <v>1</v>
      </c>
      <c r="Q15">
        <f t="shared" si="5"/>
        <v>-0.52881830029537569</v>
      </c>
    </row>
    <row r="16" spans="1:17" x14ac:dyDescent="0.2">
      <c r="A16">
        <f t="shared" si="6"/>
        <v>14</v>
      </c>
      <c r="B16">
        <f t="shared" si="0"/>
        <v>0.90953154063980823</v>
      </c>
      <c r="C16">
        <f t="shared" si="7"/>
        <v>14836225.120224534</v>
      </c>
      <c r="D16">
        <f t="shared" si="1"/>
        <v>16311941.320680335</v>
      </c>
      <c r="E16" s="1">
        <v>1.5</v>
      </c>
      <c r="F16" s="1">
        <v>2.5</v>
      </c>
      <c r="G16" s="1">
        <v>1.5</v>
      </c>
      <c r="H16">
        <f t="shared" si="8"/>
        <v>8018729.8068176704</v>
      </c>
      <c r="I16">
        <f t="shared" si="2"/>
        <v>0.54048315807008418</v>
      </c>
      <c r="J16">
        <f t="shared" si="9"/>
        <v>1475716.200455802</v>
      </c>
      <c r="K16" s="1">
        <v>10</v>
      </c>
      <c r="L16">
        <f t="shared" si="3"/>
        <v>9.9467094122488511E-3</v>
      </c>
      <c r="M16" s="1">
        <f t="shared" si="10"/>
        <v>0.66666666666666663</v>
      </c>
      <c r="N16">
        <f t="shared" si="11"/>
        <v>5.1382310861726221</v>
      </c>
      <c r="O16">
        <f t="shared" si="4"/>
        <v>1.3256958464989261</v>
      </c>
      <c r="P16">
        <f t="shared" si="12"/>
        <v>1</v>
      </c>
      <c r="Q16">
        <f t="shared" si="5"/>
        <v>-0.32569584649892613</v>
      </c>
    </row>
    <row r="17" spans="1:17" x14ac:dyDescent="0.2">
      <c r="A17">
        <f t="shared" si="6"/>
        <v>15</v>
      </c>
      <c r="B17">
        <f t="shared" si="0"/>
        <v>0.90741856823959843</v>
      </c>
      <c r="C17">
        <f t="shared" si="7"/>
        <v>15207130.748230146</v>
      </c>
      <c r="D17">
        <f t="shared" si="1"/>
        <v>16758672.657241454</v>
      </c>
      <c r="E17" s="1">
        <v>1.5</v>
      </c>
      <c r="F17" s="1">
        <v>2.5</v>
      </c>
      <c r="G17" s="1">
        <v>1.5</v>
      </c>
      <c r="H17">
        <f t="shared" si="8"/>
        <v>8139010.7539199349</v>
      </c>
      <c r="I17">
        <f t="shared" si="2"/>
        <v>0.53521015164988828</v>
      </c>
      <c r="J17">
        <f t="shared" si="9"/>
        <v>1551541.9090113074</v>
      </c>
      <c r="K17" s="1">
        <v>10</v>
      </c>
      <c r="L17">
        <f t="shared" si="3"/>
        <v>1.0202726172995393E-2</v>
      </c>
      <c r="M17" s="1">
        <f t="shared" si="10"/>
        <v>0.66666666666666663</v>
      </c>
      <c r="N17">
        <f t="shared" si="11"/>
        <v>3.4254873907817478</v>
      </c>
      <c r="O17">
        <f t="shared" si="4"/>
        <v>1.1768069853793139</v>
      </c>
      <c r="P17">
        <f t="shared" si="12"/>
        <v>1</v>
      </c>
      <c r="Q17">
        <f t="shared" si="5"/>
        <v>-0.17680698537931394</v>
      </c>
    </row>
    <row r="18" spans="1:17" x14ac:dyDescent="0.2">
      <c r="A18">
        <f t="shared" si="6"/>
        <v>16</v>
      </c>
      <c r="B18">
        <f t="shared" si="0"/>
        <v>0.90666066230668663</v>
      </c>
      <c r="C18">
        <f t="shared" si="7"/>
        <v>15587309.016935898</v>
      </c>
      <c r="D18">
        <f t="shared" si="1"/>
        <v>17191998.798403081</v>
      </c>
      <c r="E18" s="1">
        <v>1.5</v>
      </c>
      <c r="F18" s="1">
        <v>2.5</v>
      </c>
      <c r="G18" s="1">
        <v>1.5</v>
      </c>
      <c r="H18">
        <f t="shared" si="8"/>
        <v>8261095.9152287329</v>
      </c>
      <c r="I18">
        <f t="shared" si="2"/>
        <v>0.52998858919476732</v>
      </c>
      <c r="J18">
        <f t="shared" si="9"/>
        <v>1604689.7814671842</v>
      </c>
      <c r="K18" s="1">
        <v>10</v>
      </c>
      <c r="L18">
        <f t="shared" si="3"/>
        <v>1.0294848069821796E-2</v>
      </c>
      <c r="M18" s="1">
        <f t="shared" si="10"/>
        <v>0.66666666666666663</v>
      </c>
      <c r="N18">
        <f t="shared" si="11"/>
        <v>2.2836582605211651</v>
      </c>
      <c r="O18">
        <f t="shared" si="4"/>
        <v>1.072608784576536</v>
      </c>
      <c r="P18">
        <f t="shared" si="12"/>
        <v>0.99999999999999989</v>
      </c>
      <c r="Q18">
        <f t="shared" si="5"/>
        <v>-7.2608784576536078E-2</v>
      </c>
    </row>
    <row r="19" spans="1:17" x14ac:dyDescent="0.2">
      <c r="A19">
        <f t="shared" si="6"/>
        <v>17</v>
      </c>
      <c r="B19">
        <f t="shared" si="0"/>
        <v>0.90683931579786614</v>
      </c>
      <c r="C19">
        <f t="shared" si="7"/>
        <v>15976991.742359294</v>
      </c>
      <c r="D19">
        <f t="shared" si="1"/>
        <v>17618327.154576693</v>
      </c>
      <c r="E19" s="1">
        <v>1.5</v>
      </c>
      <c r="F19" s="1">
        <v>2.5</v>
      </c>
      <c r="G19" s="1">
        <v>1.5</v>
      </c>
      <c r="H19">
        <f t="shared" si="8"/>
        <v>8385012.3539571632</v>
      </c>
      <c r="I19">
        <f t="shared" si="2"/>
        <v>0.52481796881237941</v>
      </c>
      <c r="J19">
        <f t="shared" si="9"/>
        <v>1641335.4122173986</v>
      </c>
      <c r="K19" s="1">
        <v>10</v>
      </c>
      <c r="L19">
        <f t="shared" si="3"/>
        <v>1.0273119237245257E-2</v>
      </c>
      <c r="M19" s="1">
        <f t="shared" si="10"/>
        <v>0.66666666666666663</v>
      </c>
      <c r="N19">
        <f t="shared" si="11"/>
        <v>1.5224388403474434</v>
      </c>
      <c r="O19">
        <f t="shared" si="4"/>
        <v>1.0020746519419133</v>
      </c>
      <c r="P19">
        <f t="shared" si="12"/>
        <v>1</v>
      </c>
      <c r="Q19">
        <f t="shared" si="5"/>
        <v>-2.0746519419132525E-3</v>
      </c>
    </row>
    <row r="20" spans="1:17" x14ac:dyDescent="0.2">
      <c r="A20">
        <f t="shared" si="6"/>
        <v>18</v>
      </c>
      <c r="B20">
        <f t="shared" si="0"/>
        <v>0.90764575033791628</v>
      </c>
      <c r="C20">
        <f t="shared" si="7"/>
        <v>16376416.535918275</v>
      </c>
      <c r="D20">
        <f t="shared" si="1"/>
        <v>18042740.275951646</v>
      </c>
      <c r="E20" s="1">
        <v>1.5</v>
      </c>
      <c r="F20" s="1">
        <v>2.5</v>
      </c>
      <c r="G20" s="1">
        <v>1.5</v>
      </c>
      <c r="H20">
        <f t="shared" si="8"/>
        <v>8510787.5392665192</v>
      </c>
      <c r="I20">
        <f t="shared" si="2"/>
        <v>0.51969779350689271</v>
      </c>
      <c r="J20">
        <f t="shared" si="9"/>
        <v>1666323.740033373</v>
      </c>
      <c r="K20" s="1">
        <v>10</v>
      </c>
      <c r="L20">
        <f t="shared" si="3"/>
        <v>1.0175142628905641E-2</v>
      </c>
      <c r="M20" s="1">
        <f t="shared" si="10"/>
        <v>0.66666666666666663</v>
      </c>
      <c r="N20">
        <f t="shared" si="11"/>
        <v>1.0149592268982954</v>
      </c>
      <c r="O20">
        <f t="shared" si="4"/>
        <v>0.95558176857569943</v>
      </c>
      <c r="P20">
        <f t="shared" si="12"/>
        <v>1</v>
      </c>
      <c r="Q20">
        <f t="shared" si="5"/>
        <v>4.4418231424300569E-2</v>
      </c>
    </row>
    <row r="21" spans="1:17" x14ac:dyDescent="0.2">
      <c r="A21">
        <f t="shared" si="6"/>
        <v>19</v>
      </c>
      <c r="B21">
        <f t="shared" si="0"/>
        <v>0.90886185028829236</v>
      </c>
      <c r="C21">
        <f t="shared" si="7"/>
        <v>16785826.94931623</v>
      </c>
      <c r="D21">
        <f t="shared" si="1"/>
        <v>18469063.195899069</v>
      </c>
      <c r="E21" s="1">
        <v>1.5</v>
      </c>
      <c r="F21" s="1">
        <v>2.5</v>
      </c>
      <c r="G21" s="1">
        <v>1.5</v>
      </c>
      <c r="H21">
        <f t="shared" si="8"/>
        <v>8638449.3523555156</v>
      </c>
      <c r="I21">
        <f t="shared" si="2"/>
        <v>0.51462757113121571</v>
      </c>
      <c r="J21">
        <f t="shared" si="9"/>
        <v>1683236.2465828385</v>
      </c>
      <c r="K21" s="1">
        <v>10</v>
      </c>
      <c r="L21">
        <f t="shared" si="3"/>
        <v>1.0027723100358812E-2</v>
      </c>
      <c r="M21" s="1">
        <f t="shared" si="10"/>
        <v>0.66666666666666663</v>
      </c>
      <c r="N21">
        <f t="shared" si="11"/>
        <v>0.67663948459886358</v>
      </c>
      <c r="O21">
        <f t="shared" si="4"/>
        <v>0.9256921186580982</v>
      </c>
      <c r="P21">
        <f t="shared" si="12"/>
        <v>1</v>
      </c>
      <c r="Q21">
        <f t="shared" si="5"/>
        <v>7.4307881341901805E-2</v>
      </c>
    </row>
    <row r="22" spans="1:17" x14ac:dyDescent="0.2">
      <c r="A22">
        <f t="shared" si="6"/>
        <v>20</v>
      </c>
      <c r="B22">
        <f t="shared" si="0"/>
        <v>0.91033773159331544</v>
      </c>
      <c r="C22">
        <f t="shared" si="7"/>
        <v>17205472.623049133</v>
      </c>
      <c r="D22">
        <f t="shared" si="1"/>
        <v>18900098.310695432</v>
      </c>
      <c r="E22" s="1">
        <v>1.5</v>
      </c>
      <c r="F22" s="1">
        <v>2.5</v>
      </c>
      <c r="G22" s="1">
        <v>1.5</v>
      </c>
      <c r="H22">
        <f t="shared" si="8"/>
        <v>8768026.092640847</v>
      </c>
      <c r="I22">
        <f t="shared" si="2"/>
        <v>0.50960681433969168</v>
      </c>
      <c r="J22">
        <f t="shared" si="9"/>
        <v>1694625.6876462977</v>
      </c>
      <c r="K22" s="1">
        <v>10</v>
      </c>
      <c r="L22">
        <f t="shared" si="3"/>
        <v>9.849341106597154E-3</v>
      </c>
      <c r="M22" s="1">
        <f t="shared" si="10"/>
        <v>0.66666666666666663</v>
      </c>
      <c r="N22">
        <f t="shared" si="11"/>
        <v>0.45109298973257572</v>
      </c>
      <c r="O22">
        <f t="shared" si="4"/>
        <v>0.90702061360097608</v>
      </c>
      <c r="P22">
        <f t="shared" si="12"/>
        <v>0.99999999999999989</v>
      </c>
      <c r="Q22">
        <f t="shared" si="5"/>
        <v>9.2979386399023811E-2</v>
      </c>
    </row>
    <row r="23" spans="1:17" x14ac:dyDescent="0.2">
      <c r="A23">
        <f t="shared" si="6"/>
        <v>21</v>
      </c>
      <c r="B23">
        <f t="shared" si="0"/>
        <v>0.91197224967200752</v>
      </c>
      <c r="C23">
        <f t="shared" si="7"/>
        <v>17635609.438625358</v>
      </c>
      <c r="D23">
        <f t="shared" si="1"/>
        <v>19337879.463950835</v>
      </c>
      <c r="E23" s="1">
        <v>1.5</v>
      </c>
      <c r="F23" s="1">
        <v>2.5</v>
      </c>
      <c r="G23" s="1">
        <v>1.5</v>
      </c>
      <c r="H23">
        <f t="shared" si="8"/>
        <v>8899546.4840304591</v>
      </c>
      <c r="I23">
        <f t="shared" si="2"/>
        <v>0.50463504054125574</v>
      </c>
      <c r="J23">
        <f t="shared" si="9"/>
        <v>1702270.0253254778</v>
      </c>
      <c r="K23" s="1">
        <v>10</v>
      </c>
      <c r="L23">
        <f t="shared" si="3"/>
        <v>9.6524593110866967E-3</v>
      </c>
      <c r="M23" s="1">
        <f t="shared" si="10"/>
        <v>0.66666666666666663</v>
      </c>
      <c r="N23">
        <f t="shared" si="11"/>
        <v>0.30072865982171715</v>
      </c>
      <c r="O23">
        <f t="shared" si="4"/>
        <v>0.89581673967379039</v>
      </c>
      <c r="P23">
        <f t="shared" si="12"/>
        <v>1</v>
      </c>
      <c r="Q23">
        <f t="shared" si="5"/>
        <v>0.10418326032620961</v>
      </c>
    </row>
    <row r="24" spans="1:17" x14ac:dyDescent="0.2">
      <c r="A24">
        <f t="shared" si="6"/>
        <v>22</v>
      </c>
      <c r="B24">
        <f t="shared" si="0"/>
        <v>0.9136979970620176</v>
      </c>
      <c r="C24">
        <f t="shared" si="7"/>
        <v>18076499.67459099</v>
      </c>
      <c r="D24">
        <f t="shared" si="1"/>
        <v>19783888.913750175</v>
      </c>
      <c r="E24" s="1">
        <v>1.5</v>
      </c>
      <c r="F24" s="1">
        <v>2.5</v>
      </c>
      <c r="G24" s="1">
        <v>1.5</v>
      </c>
      <c r="H24">
        <f t="shared" si="8"/>
        <v>9033039.6812909152</v>
      </c>
      <c r="I24">
        <f t="shared" si="2"/>
        <v>0.49971177185304833</v>
      </c>
      <c r="J24">
        <f t="shared" si="9"/>
        <v>1707389.2391591859</v>
      </c>
      <c r="K24" s="1">
        <v>10</v>
      </c>
      <c r="L24">
        <f t="shared" si="3"/>
        <v>9.4453531927929432E-3</v>
      </c>
      <c r="M24" s="1">
        <f t="shared" si="10"/>
        <v>0.66666666666666663</v>
      </c>
      <c r="N24">
        <f t="shared" si="11"/>
        <v>0.20048577321447808</v>
      </c>
      <c r="O24">
        <f t="shared" si="4"/>
        <v>0.88953066234056366</v>
      </c>
      <c r="P24">
        <f t="shared" si="12"/>
        <v>1</v>
      </c>
      <c r="Q24">
        <f t="shared" si="5"/>
        <v>0.11046933765943634</v>
      </c>
    </row>
    <row r="25" spans="1:17" x14ac:dyDescent="0.2">
      <c r="A25">
        <f t="shared" si="6"/>
        <v>23</v>
      </c>
      <c r="B25">
        <f t="shared" si="0"/>
        <v>0.91547046115697195</v>
      </c>
      <c r="C25">
        <f t="shared" si="7"/>
        <v>18528412.166455764</v>
      </c>
      <c r="D25">
        <f t="shared" si="1"/>
        <v>20239224.478132859</v>
      </c>
      <c r="E25" s="1">
        <v>1.5</v>
      </c>
      <c r="F25" s="1">
        <v>2.5</v>
      </c>
      <c r="G25" s="1">
        <v>1.5</v>
      </c>
      <c r="H25">
        <f t="shared" si="8"/>
        <v>9168535.2765102778</v>
      </c>
      <c r="I25">
        <f t="shared" si="2"/>
        <v>0.49483653505448194</v>
      </c>
      <c r="J25">
        <f t="shared" si="9"/>
        <v>1710812.311677095</v>
      </c>
      <c r="K25" s="1">
        <v>10</v>
      </c>
      <c r="L25">
        <f t="shared" si="3"/>
        <v>9.2334534460237587E-3</v>
      </c>
      <c r="M25" s="1">
        <f t="shared" si="10"/>
        <v>0.66666666666666663</v>
      </c>
      <c r="N25">
        <f t="shared" si="11"/>
        <v>0.13365718214298539</v>
      </c>
      <c r="O25">
        <f t="shared" si="4"/>
        <v>0.88645543480007505</v>
      </c>
      <c r="P25">
        <f t="shared" si="12"/>
        <v>1</v>
      </c>
      <c r="Q25">
        <f t="shared" si="5"/>
        <v>0.11354456519992495</v>
      </c>
    </row>
    <row r="26" spans="1:17" x14ac:dyDescent="0.2">
      <c r="A26">
        <f t="shared" si="6"/>
        <v>24</v>
      </c>
      <c r="B26">
        <f t="shared" si="0"/>
        <v>0.91726046916415194</v>
      </c>
      <c r="C26">
        <f t="shared" si="7"/>
        <v>18991622.470617156</v>
      </c>
      <c r="D26">
        <f t="shared" si="1"/>
        <v>20704721.405821793</v>
      </c>
      <c r="E26" s="1">
        <v>1.5</v>
      </c>
      <c r="F26" s="1">
        <v>2.5</v>
      </c>
      <c r="G26" s="1">
        <v>1.5</v>
      </c>
      <c r="H26">
        <f t="shared" si="8"/>
        <v>9306063.3056579307</v>
      </c>
      <c r="I26">
        <f t="shared" si="2"/>
        <v>0.49000886154175527</v>
      </c>
      <c r="J26">
        <f t="shared" si="9"/>
        <v>1713098.9352046377</v>
      </c>
      <c r="K26" s="1">
        <v>10</v>
      </c>
      <c r="L26">
        <f t="shared" si="3"/>
        <v>9.0202874338675097E-3</v>
      </c>
      <c r="M26" s="1">
        <f t="shared" si="10"/>
        <v>0.66666666666666663</v>
      </c>
      <c r="N26">
        <f t="shared" si="11"/>
        <v>8.9104788095323587E-2</v>
      </c>
      <c r="O26">
        <f t="shared" si="4"/>
        <v>0.88545987684597172</v>
      </c>
      <c r="P26">
        <f t="shared" si="12"/>
        <v>1</v>
      </c>
      <c r="Q26">
        <f t="shared" si="5"/>
        <v>0.11454012315402828</v>
      </c>
    </row>
    <row r="27" spans="1:17" x14ac:dyDescent="0.2">
      <c r="A27">
        <f t="shared" si="6"/>
        <v>25</v>
      </c>
      <c r="B27">
        <f t="shared" si="0"/>
        <v>0.91904904026329959</v>
      </c>
      <c r="C27">
        <f t="shared" si="7"/>
        <v>19466413.032382585</v>
      </c>
      <c r="D27">
        <f t="shared" si="1"/>
        <v>21181038.420763299</v>
      </c>
      <c r="E27" s="1">
        <v>1.5</v>
      </c>
      <c r="F27" s="1">
        <v>2.5</v>
      </c>
      <c r="G27" s="1">
        <v>1.5</v>
      </c>
      <c r="H27">
        <f t="shared" si="8"/>
        <v>9445654.2552427985</v>
      </c>
      <c r="I27">
        <f t="shared" si="2"/>
        <v>0.48522828728281125</v>
      </c>
      <c r="J27">
        <f t="shared" si="9"/>
        <v>1714625.3883807149</v>
      </c>
      <c r="K27" s="1">
        <v>10</v>
      </c>
      <c r="L27">
        <f t="shared" si="3"/>
        <v>8.8081218945083375E-3</v>
      </c>
      <c r="M27" s="1">
        <f t="shared" si="10"/>
        <v>0.66666666666666663</v>
      </c>
      <c r="N27">
        <f t="shared" si="11"/>
        <v>5.9403192063549055E-2</v>
      </c>
      <c r="O27">
        <f t="shared" si="4"/>
        <v>0.88579942943370515</v>
      </c>
      <c r="P27">
        <f t="shared" si="12"/>
        <v>1</v>
      </c>
      <c r="Q27">
        <f t="shared" si="5"/>
        <v>0.11420057056629485</v>
      </c>
    </row>
    <row r="28" spans="1:17" x14ac:dyDescent="0.2">
      <c r="A28">
        <f t="shared" si="6"/>
        <v>26</v>
      </c>
      <c r="B28">
        <f t="shared" si="0"/>
        <v>0.92082392752056141</v>
      </c>
      <c r="C28">
        <f t="shared" si="7"/>
        <v>19953073.35819215</v>
      </c>
      <c r="D28">
        <f t="shared" si="1"/>
        <v>21668717.288785495</v>
      </c>
      <c r="E28" s="1">
        <v>1.5</v>
      </c>
      <c r="F28" s="1">
        <v>2.5</v>
      </c>
      <c r="G28" s="1">
        <v>1.5</v>
      </c>
      <c r="H28">
        <f t="shared" si="8"/>
        <v>9587339.06907144</v>
      </c>
      <c r="I28">
        <f t="shared" si="2"/>
        <v>0.48049435277273506</v>
      </c>
      <c r="J28">
        <f t="shared" si="9"/>
        <v>1715643.9305933451</v>
      </c>
      <c r="K28" s="1">
        <v>10</v>
      </c>
      <c r="L28">
        <f t="shared" si="3"/>
        <v>8.5983943415361211E-3</v>
      </c>
      <c r="M28" s="1">
        <f t="shared" si="10"/>
        <v>0.66666666666666663</v>
      </c>
      <c r="N28">
        <f t="shared" si="11"/>
        <v>3.9602128042366035E-2</v>
      </c>
      <c r="O28">
        <f t="shared" si="4"/>
        <v>0.88698630881231266</v>
      </c>
      <c r="P28">
        <f t="shared" si="12"/>
        <v>0.99999999999999989</v>
      </c>
      <c r="Q28">
        <f t="shared" si="5"/>
        <v>0.11301369118768723</v>
      </c>
    </row>
    <row r="29" spans="1:17" x14ac:dyDescent="0.2">
      <c r="A29">
        <f t="shared" si="6"/>
        <v>27</v>
      </c>
      <c r="B29">
        <f t="shared" si="0"/>
        <v>0.92257731622474914</v>
      </c>
      <c r="C29">
        <f t="shared" si="7"/>
        <v>20451900.192146953</v>
      </c>
      <c r="D29">
        <f t="shared" si="1"/>
        <v>22168223.554246444</v>
      </c>
      <c r="E29" s="1">
        <v>1.5</v>
      </c>
      <c r="F29" s="1">
        <v>2.5</v>
      </c>
      <c r="G29" s="1">
        <v>1.5</v>
      </c>
      <c r="H29">
        <f t="shared" si="8"/>
        <v>9731149.1551075112</v>
      </c>
      <c r="I29">
        <f t="shared" si="2"/>
        <v>0.47580660298958638</v>
      </c>
      <c r="J29">
        <f t="shared" si="9"/>
        <v>1716323.3620994899</v>
      </c>
      <c r="K29" s="1">
        <v>10</v>
      </c>
      <c r="L29">
        <f t="shared" si="3"/>
        <v>8.3919995011442379E-3</v>
      </c>
      <c r="M29" s="1">
        <f t="shared" si="10"/>
        <v>0.66666666666666663</v>
      </c>
      <c r="N29">
        <f t="shared" si="11"/>
        <v>2.6401418694910687E-2</v>
      </c>
      <c r="O29">
        <f t="shared" si="4"/>
        <v>0.8887020529672075</v>
      </c>
      <c r="P29">
        <f t="shared" si="12"/>
        <v>1</v>
      </c>
      <c r="Q29">
        <f t="shared" si="5"/>
        <v>0.1112979470327925</v>
      </c>
    </row>
    <row r="30" spans="1:17" x14ac:dyDescent="0.2">
      <c r="A30">
        <f t="shared" si="6"/>
        <v>28</v>
      </c>
      <c r="B30">
        <f t="shared" si="0"/>
        <v>0.92430430117667528</v>
      </c>
      <c r="C30">
        <f t="shared" si="7"/>
        <v>20963197.696950626</v>
      </c>
      <c r="D30">
        <f t="shared" si="1"/>
        <v>22679974.192767102</v>
      </c>
      <c r="E30" s="1">
        <v>1.5</v>
      </c>
      <c r="F30" s="1">
        <v>2.5</v>
      </c>
      <c r="G30" s="1">
        <v>1.5</v>
      </c>
      <c r="H30">
        <f t="shared" si="8"/>
        <v>9877116.392434122</v>
      </c>
      <c r="I30">
        <f t="shared" si="2"/>
        <v>0.47116458735066358</v>
      </c>
      <c r="J30">
        <f t="shared" si="9"/>
        <v>1716776.4958164766</v>
      </c>
      <c r="K30" s="1">
        <v>10</v>
      </c>
      <c r="L30">
        <f t="shared" si="3"/>
        <v>8.18947815421406E-3</v>
      </c>
      <c r="M30" s="1">
        <f t="shared" si="10"/>
        <v>0.66666666666666663</v>
      </c>
      <c r="N30">
        <f t="shared" si="11"/>
        <v>1.7600945796607124E-2</v>
      </c>
      <c r="O30">
        <f t="shared" si="4"/>
        <v>0.89073932796796362</v>
      </c>
      <c r="P30">
        <f t="shared" si="12"/>
        <v>1</v>
      </c>
      <c r="Q30">
        <f t="shared" si="5"/>
        <v>0.10926067203203638</v>
      </c>
    </row>
    <row r="31" spans="1:17" x14ac:dyDescent="0.2">
      <c r="A31">
        <f t="shared" si="6"/>
        <v>29</v>
      </c>
      <c r="B31">
        <f t="shared" si="0"/>
        <v>0.92600188334402522</v>
      </c>
      <c r="C31">
        <f t="shared" si="7"/>
        <v>21487277.63937439</v>
      </c>
      <c r="D31">
        <f t="shared" si="1"/>
        <v>23204356.304091346</v>
      </c>
      <c r="E31" s="1">
        <v>1.5</v>
      </c>
      <c r="F31" s="1">
        <v>2.5</v>
      </c>
      <c r="G31" s="1">
        <v>1.5</v>
      </c>
      <c r="H31">
        <f t="shared" si="8"/>
        <v>10025273.138320632</v>
      </c>
      <c r="I31">
        <f t="shared" si="2"/>
        <v>0.46656785966919362</v>
      </c>
      <c r="J31">
        <f t="shared" si="9"/>
        <v>1717078.6647169543</v>
      </c>
      <c r="K31" s="1">
        <v>10</v>
      </c>
      <c r="L31">
        <f t="shared" si="3"/>
        <v>7.9911410534878151E-3</v>
      </c>
      <c r="M31" s="1">
        <f t="shared" si="10"/>
        <v>0.66666666666666663</v>
      </c>
      <c r="N31">
        <f t="shared" si="11"/>
        <v>1.1733963864404749E-2</v>
      </c>
      <c r="O31">
        <f t="shared" si="4"/>
        <v>0.89296350562112714</v>
      </c>
      <c r="P31">
        <f t="shared" si="12"/>
        <v>0.99999999999999978</v>
      </c>
      <c r="Q31">
        <f t="shared" si="5"/>
        <v>0.10703649437887264</v>
      </c>
    </row>
    <row r="32" spans="1:17" x14ac:dyDescent="0.2">
      <c r="A32">
        <f t="shared" si="6"/>
        <v>30</v>
      </c>
      <c r="B32">
        <f t="shared" si="0"/>
        <v>0.92766831049905396</v>
      </c>
      <c r="C32">
        <f t="shared" si="7"/>
        <v>22024459.580358747</v>
      </c>
      <c r="D32">
        <f t="shared" si="1"/>
        <v>23741739.726465743</v>
      </c>
      <c r="E32" s="1">
        <v>1.5</v>
      </c>
      <c r="F32" s="1">
        <v>2.5</v>
      </c>
      <c r="G32" s="1">
        <v>1.5</v>
      </c>
      <c r="H32">
        <f t="shared" si="8"/>
        <v>10175652.235395441</v>
      </c>
      <c r="I32">
        <f t="shared" si="2"/>
        <v>0.4620159781114454</v>
      </c>
      <c r="J32">
        <f t="shared" si="9"/>
        <v>1717280.1461069956</v>
      </c>
      <c r="K32" s="1">
        <v>10</v>
      </c>
      <c r="L32">
        <f t="shared" si="3"/>
        <v>7.7971499815525707E-3</v>
      </c>
      <c r="M32" s="1">
        <f t="shared" si="10"/>
        <v>0.66666666666666663</v>
      </c>
      <c r="N32">
        <f t="shared" si="11"/>
        <v>7.8226425762698316E-3</v>
      </c>
      <c r="O32">
        <f t="shared" si="4"/>
        <v>0.89528742410581352</v>
      </c>
      <c r="P32">
        <f t="shared" si="12"/>
        <v>1</v>
      </c>
      <c r="Q32">
        <f t="shared" si="5"/>
        <v>0.10471257589418648</v>
      </c>
    </row>
    <row r="33" spans="1:17" x14ac:dyDescent="0.2">
      <c r="A33">
        <f t="shared" si="6"/>
        <v>31</v>
      </c>
      <c r="B33">
        <f t="shared" si="0"/>
        <v>0.9293026446770235</v>
      </c>
      <c r="C33">
        <f t="shared" si="7"/>
        <v>22575071.069867715</v>
      </c>
      <c r="D33">
        <f t="shared" si="1"/>
        <v>24292485.552662574</v>
      </c>
      <c r="E33" s="1">
        <v>1.5</v>
      </c>
      <c r="F33" s="1">
        <v>2.5</v>
      </c>
      <c r="G33" s="1">
        <v>1.5</v>
      </c>
      <c r="H33">
        <f t="shared" si="8"/>
        <v>10328287.018926371</v>
      </c>
      <c r="I33">
        <f t="shared" si="2"/>
        <v>0.4575085051542605</v>
      </c>
      <c r="J33">
        <f t="shared" si="9"/>
        <v>1717414.4827948587</v>
      </c>
      <c r="K33" s="1">
        <v>10</v>
      </c>
      <c r="L33">
        <f t="shared" si="3"/>
        <v>7.6075706582700133E-3</v>
      </c>
      <c r="M33" s="1">
        <f t="shared" si="10"/>
        <v>0.66666666666666663</v>
      </c>
      <c r="N33">
        <f t="shared" si="11"/>
        <v>5.2150950508465539E-3</v>
      </c>
      <c r="O33">
        <f t="shared" si="4"/>
        <v>0.89765486395015504</v>
      </c>
      <c r="P33">
        <f t="shared" si="12"/>
        <v>1</v>
      </c>
      <c r="Q33">
        <f t="shared" si="5"/>
        <v>0.10234513604984496</v>
      </c>
    </row>
    <row r="34" spans="1:17" x14ac:dyDescent="0.2">
      <c r="A34">
        <f t="shared" si="6"/>
        <v>32</v>
      </c>
      <c r="B34">
        <f t="shared" si="0"/>
        <v>0.9309044787590055</v>
      </c>
      <c r="C34">
        <f t="shared" si="7"/>
        <v>23139447.846614406</v>
      </c>
      <c r="D34">
        <f t="shared" si="1"/>
        <v>24856951.89420696</v>
      </c>
      <c r="E34" s="1">
        <v>1.5</v>
      </c>
      <c r="F34" s="1">
        <v>2.5</v>
      </c>
      <c r="G34" s="1">
        <v>1.5</v>
      </c>
      <c r="H34">
        <f t="shared" si="8"/>
        <v>10483211.324210266</v>
      </c>
      <c r="I34">
        <f t="shared" si="2"/>
        <v>0.45304500754299942</v>
      </c>
      <c r="J34">
        <f t="shared" si="9"/>
        <v>1717504.0475925535</v>
      </c>
      <c r="K34" s="1">
        <v>10</v>
      </c>
      <c r="L34">
        <f t="shared" si="3"/>
        <v>7.4224072198155154E-3</v>
      </c>
      <c r="M34" s="1">
        <f t="shared" si="10"/>
        <v>0.66666666666666663</v>
      </c>
      <c r="N34">
        <f t="shared" si="11"/>
        <v>3.4767300338977023E-3</v>
      </c>
      <c r="O34">
        <f t="shared" si="4"/>
        <v>0.90002975388743511</v>
      </c>
      <c r="P34">
        <f t="shared" si="12"/>
        <v>1</v>
      </c>
      <c r="Q34">
        <f t="shared" si="5"/>
        <v>9.9970246112564887E-2</v>
      </c>
    </row>
    <row r="35" spans="1:17" x14ac:dyDescent="0.2">
      <c r="A35">
        <f t="shared" si="6"/>
        <v>33</v>
      </c>
      <c r="B35">
        <f t="shared" si="0"/>
        <v>0.9324737509031451</v>
      </c>
      <c r="C35">
        <f t="shared" si="7"/>
        <v>23717934.042779762</v>
      </c>
      <c r="D35">
        <f t="shared" si="1"/>
        <v>25435497.803351372</v>
      </c>
      <c r="E35" s="1">
        <v>1.5</v>
      </c>
      <c r="F35" s="1">
        <v>2.5</v>
      </c>
      <c r="G35" s="1">
        <v>1.5</v>
      </c>
      <c r="H35">
        <f t="shared" si="8"/>
        <v>10640459.494073419</v>
      </c>
      <c r="I35">
        <f t="shared" si="2"/>
        <v>0.44862505624989707</v>
      </c>
      <c r="J35">
        <f t="shared" si="9"/>
        <v>1717563.7605716095</v>
      </c>
      <c r="K35" s="1">
        <v>10</v>
      </c>
      <c r="L35">
        <f t="shared" si="3"/>
        <v>7.2416246603673818E-3</v>
      </c>
      <c r="M35" s="1">
        <f t="shared" si="10"/>
        <v>0.66666666666666663</v>
      </c>
      <c r="N35">
        <f t="shared" si="11"/>
        <v>2.3178200225984682E-3</v>
      </c>
      <c r="O35">
        <f t="shared" si="4"/>
        <v>0.90238913012874578</v>
      </c>
      <c r="P35">
        <f t="shared" si="12"/>
        <v>1</v>
      </c>
      <c r="Q35">
        <f t="shared" si="5"/>
        <v>9.7610869871254224E-2</v>
      </c>
    </row>
    <row r="36" spans="1:17" x14ac:dyDescent="0.2">
      <c r="A36">
        <f t="shared" si="6"/>
        <v>34</v>
      </c>
      <c r="B36">
        <f t="shared" si="0"/>
        <v>0.93401062309372229</v>
      </c>
      <c r="C36">
        <f t="shared" si="7"/>
        <v>24310882.393849254</v>
      </c>
      <c r="D36">
        <f t="shared" si="1"/>
        <v>26028485.964457605</v>
      </c>
      <c r="E36" s="1">
        <v>1.5</v>
      </c>
      <c r="F36" s="1">
        <v>2.5</v>
      </c>
      <c r="G36" s="1">
        <v>1.5</v>
      </c>
      <c r="H36">
        <f t="shared" si="8"/>
        <v>10800066.386484519</v>
      </c>
      <c r="I36">
        <f t="shared" si="2"/>
        <v>0.44424822643282486</v>
      </c>
      <c r="J36">
        <f t="shared" si="9"/>
        <v>1717603.570608353</v>
      </c>
      <c r="K36" s="1">
        <v>10</v>
      </c>
      <c r="L36">
        <f t="shared" si="3"/>
        <v>7.0651634226280213E-3</v>
      </c>
      <c r="M36" s="1">
        <f t="shared" si="10"/>
        <v>0.66666666666666663</v>
      </c>
      <c r="N36">
        <f t="shared" si="11"/>
        <v>1.5452133483989786E-3</v>
      </c>
      <c r="O36">
        <f t="shared" si="4"/>
        <v>0.90471854845798538</v>
      </c>
      <c r="P36">
        <f t="shared" si="12"/>
        <v>1.0000000000000002</v>
      </c>
      <c r="Q36">
        <f t="shared" si="5"/>
        <v>9.5281451542014839E-2</v>
      </c>
    </row>
    <row r="37" spans="1:17" x14ac:dyDescent="0.2">
      <c r="A37">
        <f t="shared" si="6"/>
        <v>35</v>
      </c>
      <c r="B37">
        <f t="shared" si="0"/>
        <v>0.93551540166722036</v>
      </c>
      <c r="C37">
        <f t="shared" si="7"/>
        <v>24918654.453695484</v>
      </c>
      <c r="D37">
        <f t="shared" si="1"/>
        <v>26636284.564943481</v>
      </c>
      <c r="E37" s="1">
        <v>1.5</v>
      </c>
      <c r="F37" s="1">
        <v>2.5</v>
      </c>
      <c r="G37" s="1">
        <v>1.5</v>
      </c>
      <c r="H37">
        <f t="shared" si="8"/>
        <v>10962067.382281786</v>
      </c>
      <c r="I37">
        <f t="shared" si="2"/>
        <v>0.43991409739445586</v>
      </c>
      <c r="J37">
        <f t="shared" si="9"/>
        <v>1717630.1112479989</v>
      </c>
      <c r="K37" s="1">
        <v>10</v>
      </c>
      <c r="L37">
        <f t="shared" si="3"/>
        <v>6.8929488726598206E-3</v>
      </c>
      <c r="M37" s="1">
        <f t="shared" si="10"/>
        <v>0.66666666666666663</v>
      </c>
      <c r="N37">
        <f t="shared" si="11"/>
        <v>1.0301422322659857E-3</v>
      </c>
      <c r="O37">
        <f t="shared" si="4"/>
        <v>0.90700909667873963</v>
      </c>
      <c r="P37">
        <f t="shared" si="12"/>
        <v>1</v>
      </c>
      <c r="Q37">
        <f t="shared" si="5"/>
        <v>9.2990903321260365E-2</v>
      </c>
    </row>
    <row r="38" spans="1:17" x14ac:dyDescent="0.2">
      <c r="A38">
        <f t="shared" si="6"/>
        <v>36</v>
      </c>
      <c r="B38">
        <f t="shared" si="0"/>
        <v>0.9369884853036432</v>
      </c>
      <c r="C38">
        <f t="shared" si="7"/>
        <v>25541620.815037869</v>
      </c>
      <c r="D38">
        <f t="shared" si="1"/>
        <v>27259268.620319039</v>
      </c>
      <c r="E38" s="1">
        <v>1.5</v>
      </c>
      <c r="F38" s="1">
        <v>2.5</v>
      </c>
      <c r="G38" s="1">
        <v>1.5</v>
      </c>
      <c r="H38">
        <f t="shared" si="8"/>
        <v>11126498.393016012</v>
      </c>
      <c r="I38">
        <f t="shared" si="2"/>
        <v>0.43562225254182702</v>
      </c>
      <c r="J38">
        <f t="shared" si="9"/>
        <v>1717647.805281169</v>
      </c>
      <c r="K38" s="1">
        <v>10</v>
      </c>
      <c r="L38">
        <f t="shared" si="3"/>
        <v>6.7248974437436162E-3</v>
      </c>
      <c r="M38" s="1">
        <f t="shared" si="10"/>
        <v>0.66666666666666663</v>
      </c>
      <c r="N38">
        <f t="shared" si="11"/>
        <v>6.8676148817732379E-4</v>
      </c>
      <c r="O38">
        <f t="shared" si="4"/>
        <v>0.90925545011464792</v>
      </c>
      <c r="P38">
        <f t="shared" si="12"/>
        <v>1</v>
      </c>
      <c r="Q38">
        <f t="shared" si="5"/>
        <v>9.0744549885352077E-2</v>
      </c>
    </row>
    <row r="39" spans="1:17" x14ac:dyDescent="0.2">
      <c r="A39">
        <f t="shared" si="6"/>
        <v>37</v>
      </c>
      <c r="B39">
        <f t="shared" si="0"/>
        <v>0.93843033098127537</v>
      </c>
      <c r="C39">
        <f t="shared" si="7"/>
        <v>26180161.335413814</v>
      </c>
      <c r="D39">
        <f t="shared" si="1"/>
        <v>27897820.936838612</v>
      </c>
      <c r="E39" s="1">
        <v>1.5</v>
      </c>
      <c r="F39" s="1">
        <v>2.5</v>
      </c>
      <c r="G39" s="1">
        <v>1.5</v>
      </c>
      <c r="H39">
        <f t="shared" si="8"/>
        <v>11293395.868911251</v>
      </c>
      <c r="I39">
        <f t="shared" si="2"/>
        <v>0.43137227934629702</v>
      </c>
      <c r="J39">
        <f t="shared" si="9"/>
        <v>1717659.6014247981</v>
      </c>
      <c r="K39" s="1">
        <v>10</v>
      </c>
      <c r="L39">
        <f t="shared" si="3"/>
        <v>6.5609206124384182E-3</v>
      </c>
      <c r="M39" s="1">
        <f t="shared" si="10"/>
        <v>0.66666666666666663</v>
      </c>
      <c r="N39">
        <f t="shared" si="11"/>
        <v>4.5784099211821586E-4</v>
      </c>
      <c r="O39">
        <f t="shared" si="4"/>
        <v>0.91145460645770304</v>
      </c>
      <c r="P39">
        <f t="shared" si="12"/>
        <v>1</v>
      </c>
      <c r="Q39">
        <f t="shared" si="5"/>
        <v>8.8545393542296957E-2</v>
      </c>
    </row>
    <row r="40" spans="1:17" x14ac:dyDescent="0.2">
      <c r="A40">
        <f>A39+1</f>
        <v>38</v>
      </c>
      <c r="B40">
        <f t="shared" si="0"/>
        <v>0.93984143167781076</v>
      </c>
      <c r="C40">
        <f t="shared" si="7"/>
        <v>26834665.368799157</v>
      </c>
      <c r="D40">
        <f t="shared" si="1"/>
        <v>28552332.834373716</v>
      </c>
      <c r="E40" s="1">
        <v>1.5</v>
      </c>
      <c r="F40" s="1">
        <v>2.5</v>
      </c>
      <c r="G40" s="1">
        <v>1.5</v>
      </c>
      <c r="H40">
        <f t="shared" si="8"/>
        <v>11462796.80694492</v>
      </c>
      <c r="I40">
        <f t="shared" si="2"/>
        <v>0.4271637693038941</v>
      </c>
      <c r="J40">
        <f t="shared" si="9"/>
        <v>1717667.4655745586</v>
      </c>
      <c r="K40" s="1">
        <v>10</v>
      </c>
      <c r="L40">
        <f t="shared" si="3"/>
        <v>6.4009274644121405E-3</v>
      </c>
      <c r="M40" s="1">
        <f t="shared" si="10"/>
        <v>0.66666666666666663</v>
      </c>
      <c r="N40">
        <f t="shared" si="11"/>
        <v>3.0522732807881058E-4</v>
      </c>
      <c r="O40">
        <f t="shared" si="4"/>
        <v>0.91360506287232079</v>
      </c>
      <c r="P40">
        <f t="shared" si="12"/>
        <v>1</v>
      </c>
      <c r="Q40">
        <f t="shared" si="5"/>
        <v>8.6394937127679206E-2</v>
      </c>
    </row>
    <row r="41" spans="1:17" x14ac:dyDescent="0.2">
      <c r="A41">
        <f t="shared" si="6"/>
        <v>39</v>
      </c>
      <c r="B41">
        <f t="shared" si="0"/>
        <v>0.94122230175200705</v>
      </c>
      <c r="C41">
        <f t="shared" si="7"/>
        <v>27505532.003019135</v>
      </c>
      <c r="D41">
        <f t="shared" si="1"/>
        <v>29223204.711384203</v>
      </c>
      <c r="E41" s="1">
        <v>1.5</v>
      </c>
      <c r="F41" s="1">
        <v>2.5</v>
      </c>
      <c r="G41" s="1">
        <v>1.5</v>
      </c>
      <c r="H41">
        <f t="shared" si="8"/>
        <v>11634738.759049093</v>
      </c>
      <c r="I41">
        <f t="shared" si="2"/>
        <v>0.42299631789605124</v>
      </c>
      <c r="J41">
        <f t="shared" si="9"/>
        <v>1717672.708365069</v>
      </c>
      <c r="K41" s="1">
        <v>10</v>
      </c>
      <c r="L41">
        <f t="shared" si="3"/>
        <v>6.2448263432117197E-3</v>
      </c>
      <c r="M41" s="1">
        <f t="shared" si="10"/>
        <v>0.66666666666666663</v>
      </c>
      <c r="N41">
        <f t="shared" si="11"/>
        <v>2.034848853858737E-4</v>
      </c>
      <c r="O41">
        <f t="shared" si="4"/>
        <v>0.91570628091659612</v>
      </c>
      <c r="P41">
        <f t="shared" si="12"/>
        <v>1</v>
      </c>
      <c r="Q41">
        <f t="shared" si="5"/>
        <v>8.4293719083403884E-2</v>
      </c>
    </row>
    <row r="42" spans="1:17" x14ac:dyDescent="0.2">
      <c r="A42">
        <f>A41+1</f>
        <v>40</v>
      </c>
      <c r="B42">
        <f t="shared" si="0"/>
        <v>0.94257346734781577</v>
      </c>
      <c r="C42">
        <f t="shared" si="7"/>
        <v>28193170.303094611</v>
      </c>
      <c r="D42">
        <f t="shared" si="1"/>
        <v>29910846.506664023</v>
      </c>
      <c r="E42" s="1">
        <v>1.5</v>
      </c>
      <c r="F42" s="1">
        <v>2.5</v>
      </c>
      <c r="G42" s="1">
        <v>1.5</v>
      </c>
      <c r="H42">
        <f t="shared" si="8"/>
        <v>11809259.840434829</v>
      </c>
      <c r="I42">
        <f t="shared" si="2"/>
        <v>0.4188695245507239</v>
      </c>
      <c r="J42">
        <f t="shared" si="9"/>
        <v>1717676.2035694108</v>
      </c>
      <c r="K42" s="1">
        <v>10</v>
      </c>
      <c r="L42">
        <f t="shared" si="3"/>
        <v>6.0925259029165329E-3</v>
      </c>
      <c r="M42" s="1">
        <f t="shared" si="10"/>
        <v>0.66666666666666663</v>
      </c>
      <c r="N42">
        <f t="shared" si="11"/>
        <v>1.3565659025724911E-4</v>
      </c>
      <c r="O42">
        <f t="shared" si="4"/>
        <v>0.91775833873223711</v>
      </c>
      <c r="P42">
        <f t="shared" si="12"/>
        <v>0.99999999999999989</v>
      </c>
      <c r="Q42">
        <f t="shared" si="5"/>
        <v>8.2241661267762778E-2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71C3-5AEF-CD4C-9F7F-A5B6E233BB4D}">
  <dimension ref="A1:O76"/>
  <sheetViews>
    <sheetView workbookViewId="0">
      <selection activeCell="O2" sqref="O2"/>
    </sheetView>
  </sheetViews>
  <sheetFormatPr baseColWidth="10" defaultRowHeight="16" x14ac:dyDescent="0.2"/>
  <cols>
    <col min="3" max="3" width="15.5" bestFit="1" customWidth="1"/>
    <col min="6" max="6" width="15.5" bestFit="1" customWidth="1"/>
    <col min="7" max="7" width="21.6640625" bestFit="1" customWidth="1"/>
    <col min="9" max="9" width="19.5" bestFit="1" customWidth="1"/>
    <col min="10" max="10" width="28.33203125" bestFit="1" customWidth="1"/>
    <col min="11" max="11" width="29.5" bestFit="1" customWidth="1"/>
    <col min="15" max="15" width="31.332031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t="s">
        <v>5</v>
      </c>
      <c r="H1" t="s">
        <v>6</v>
      </c>
      <c r="I1" t="s">
        <v>7</v>
      </c>
      <c r="J1" t="s">
        <v>9</v>
      </c>
      <c r="K1" t="s">
        <v>11</v>
      </c>
      <c r="O1" t="s">
        <v>10</v>
      </c>
    </row>
    <row r="2" spans="1:15" x14ac:dyDescent="0.2">
      <c r="A2">
        <f>1</f>
        <v>1</v>
      </c>
      <c r="B2">
        <f>C2+G2</f>
        <v>400</v>
      </c>
      <c r="C2">
        <f>D2+E2+H2-G2</f>
        <v>400</v>
      </c>
      <c r="D2">
        <v>200</v>
      </c>
      <c r="E2">
        <f>F2</f>
        <v>100</v>
      </c>
      <c r="F2">
        <v>100</v>
      </c>
      <c r="G2">
        <v>0</v>
      </c>
      <c r="H2">
        <v>100</v>
      </c>
      <c r="I2">
        <f>C2-D2-F2</f>
        <v>100</v>
      </c>
      <c r="J2">
        <f>I2-H2</f>
        <v>0</v>
      </c>
      <c r="O2">
        <v>0.2</v>
      </c>
    </row>
    <row r="3" spans="1:15" x14ac:dyDescent="0.2">
      <c r="A3">
        <f>A2+1</f>
        <v>2</v>
      </c>
      <c r="B3">
        <f t="shared" ref="B3:B66" si="0">C3+G3</f>
        <v>400</v>
      </c>
      <c r="C3">
        <f t="shared" ref="C3:C40" si="1">D3+E3+H3-G3</f>
        <v>395</v>
      </c>
      <c r="D3">
        <v>200</v>
      </c>
      <c r="E3">
        <f t="shared" ref="E3:E11" si="2">F3</f>
        <v>100</v>
      </c>
      <c r="F3">
        <v>100</v>
      </c>
      <c r="G3">
        <v>5</v>
      </c>
      <c r="H3">
        <v>100</v>
      </c>
      <c r="I3">
        <f t="shared" ref="I3:I41" si="3">C3-D3-F3</f>
        <v>95</v>
      </c>
      <c r="J3">
        <f t="shared" ref="J3:J41" si="4">I3-H3</f>
        <v>-5</v>
      </c>
    </row>
    <row r="4" spans="1:15" x14ac:dyDescent="0.2">
      <c r="A4">
        <f t="shared" ref="A4:A67" si="5">A3+1</f>
        <v>3</v>
      </c>
      <c r="B4">
        <f t="shared" si="0"/>
        <v>400</v>
      </c>
      <c r="C4">
        <f t="shared" si="1"/>
        <v>390</v>
      </c>
      <c r="D4">
        <v>200</v>
      </c>
      <c r="E4">
        <f t="shared" si="2"/>
        <v>100</v>
      </c>
      <c r="F4">
        <v>100</v>
      </c>
      <c r="G4">
        <v>10</v>
      </c>
      <c r="H4">
        <v>100</v>
      </c>
      <c r="I4">
        <f t="shared" si="3"/>
        <v>90</v>
      </c>
      <c r="J4">
        <f t="shared" si="4"/>
        <v>-10</v>
      </c>
    </row>
    <row r="5" spans="1:15" x14ac:dyDescent="0.2">
      <c r="A5">
        <f t="shared" si="5"/>
        <v>4</v>
      </c>
      <c r="B5">
        <f t="shared" si="0"/>
        <v>400</v>
      </c>
      <c r="C5">
        <f t="shared" si="1"/>
        <v>380</v>
      </c>
      <c r="D5">
        <v>200</v>
      </c>
      <c r="E5">
        <f t="shared" si="2"/>
        <v>100</v>
      </c>
      <c r="F5">
        <v>100</v>
      </c>
      <c r="G5">
        <v>20</v>
      </c>
      <c r="H5">
        <v>100</v>
      </c>
      <c r="I5">
        <f t="shared" si="3"/>
        <v>80</v>
      </c>
      <c r="J5">
        <f t="shared" si="4"/>
        <v>-20</v>
      </c>
    </row>
    <row r="6" spans="1:15" x14ac:dyDescent="0.2">
      <c r="A6">
        <f t="shared" si="5"/>
        <v>5</v>
      </c>
      <c r="B6">
        <f t="shared" si="0"/>
        <v>400</v>
      </c>
      <c r="C6">
        <f t="shared" si="1"/>
        <v>365</v>
      </c>
      <c r="D6">
        <v>200</v>
      </c>
      <c r="E6">
        <f t="shared" si="2"/>
        <v>100</v>
      </c>
      <c r="F6">
        <v>100</v>
      </c>
      <c r="G6">
        <v>35</v>
      </c>
      <c r="H6">
        <v>100</v>
      </c>
      <c r="I6">
        <f t="shared" si="3"/>
        <v>65</v>
      </c>
      <c r="J6">
        <f t="shared" si="4"/>
        <v>-35</v>
      </c>
    </row>
    <row r="7" spans="1:15" x14ac:dyDescent="0.2">
      <c r="A7">
        <f t="shared" si="5"/>
        <v>6</v>
      </c>
      <c r="B7">
        <f t="shared" si="0"/>
        <v>400</v>
      </c>
      <c r="C7">
        <f t="shared" si="1"/>
        <v>345</v>
      </c>
      <c r="D7">
        <v>200</v>
      </c>
      <c r="E7">
        <f t="shared" si="2"/>
        <v>100</v>
      </c>
      <c r="F7">
        <v>100</v>
      </c>
      <c r="G7">
        <v>55</v>
      </c>
      <c r="H7">
        <v>100</v>
      </c>
      <c r="I7">
        <f t="shared" si="3"/>
        <v>45</v>
      </c>
      <c r="J7">
        <f t="shared" si="4"/>
        <v>-55</v>
      </c>
    </row>
    <row r="8" spans="1:15" x14ac:dyDescent="0.2">
      <c r="A8">
        <f t="shared" si="5"/>
        <v>7</v>
      </c>
      <c r="B8">
        <f t="shared" si="0"/>
        <v>400</v>
      </c>
      <c r="C8">
        <f t="shared" si="1"/>
        <v>320</v>
      </c>
      <c r="D8">
        <v>200</v>
      </c>
      <c r="E8">
        <f t="shared" si="2"/>
        <v>100</v>
      </c>
      <c r="F8">
        <v>100</v>
      </c>
      <c r="G8">
        <v>80</v>
      </c>
      <c r="H8">
        <v>100</v>
      </c>
      <c r="I8">
        <f t="shared" si="3"/>
        <v>20</v>
      </c>
      <c r="J8">
        <f t="shared" si="4"/>
        <v>-80</v>
      </c>
    </row>
    <row r="9" spans="1:15" x14ac:dyDescent="0.2">
      <c r="A9">
        <f t="shared" si="5"/>
        <v>8</v>
      </c>
      <c r="B9">
        <f t="shared" si="0"/>
        <v>400</v>
      </c>
      <c r="C9">
        <f t="shared" si="1"/>
        <v>280</v>
      </c>
      <c r="D9">
        <v>200</v>
      </c>
      <c r="E9">
        <f t="shared" si="2"/>
        <v>100</v>
      </c>
      <c r="F9">
        <v>100</v>
      </c>
      <c r="G9">
        <v>120</v>
      </c>
      <c r="H9">
        <v>100</v>
      </c>
      <c r="I9">
        <f t="shared" si="3"/>
        <v>-20</v>
      </c>
      <c r="J9">
        <f t="shared" si="4"/>
        <v>-120</v>
      </c>
    </row>
    <row r="10" spans="1:15" x14ac:dyDescent="0.2">
      <c r="A10">
        <f t="shared" si="5"/>
        <v>9</v>
      </c>
      <c r="B10">
        <f t="shared" si="0"/>
        <v>400</v>
      </c>
      <c r="C10">
        <f t="shared" si="1"/>
        <v>235</v>
      </c>
      <c r="D10">
        <v>200</v>
      </c>
      <c r="E10">
        <f t="shared" si="2"/>
        <v>100</v>
      </c>
      <c r="F10">
        <v>100</v>
      </c>
      <c r="G10">
        <v>165</v>
      </c>
      <c r="H10">
        <v>100</v>
      </c>
      <c r="I10">
        <f t="shared" si="3"/>
        <v>-65</v>
      </c>
      <c r="J10">
        <f t="shared" si="4"/>
        <v>-165</v>
      </c>
    </row>
    <row r="11" spans="1:15" x14ac:dyDescent="0.2">
      <c r="A11">
        <f t="shared" si="5"/>
        <v>10</v>
      </c>
      <c r="B11">
        <f t="shared" si="0"/>
        <v>400</v>
      </c>
      <c r="C11">
        <f t="shared" si="1"/>
        <v>195</v>
      </c>
      <c r="D11">
        <v>200</v>
      </c>
      <c r="E11">
        <f t="shared" si="2"/>
        <v>100</v>
      </c>
      <c r="F11">
        <v>100</v>
      </c>
      <c r="G11">
        <v>205</v>
      </c>
      <c r="H11">
        <v>100</v>
      </c>
      <c r="I11">
        <f t="shared" si="3"/>
        <v>-105</v>
      </c>
      <c r="J11">
        <f t="shared" si="4"/>
        <v>-205</v>
      </c>
    </row>
    <row r="12" spans="1:15" x14ac:dyDescent="0.2">
      <c r="A12">
        <f t="shared" si="5"/>
        <v>11</v>
      </c>
      <c r="B12">
        <f t="shared" si="0"/>
        <v>400</v>
      </c>
      <c r="C12">
        <f t="shared" si="1"/>
        <v>200</v>
      </c>
      <c r="D12">
        <v>200</v>
      </c>
      <c r="E12">
        <f>F12+SUM($G$2:G2)*$O$2</f>
        <v>100</v>
      </c>
      <c r="F12">
        <v>100</v>
      </c>
      <c r="G12">
        <v>200</v>
      </c>
      <c r="H12">
        <v>100</v>
      </c>
      <c r="I12">
        <f t="shared" si="3"/>
        <v>-100</v>
      </c>
      <c r="J12">
        <f t="shared" si="4"/>
        <v>-200</v>
      </c>
    </row>
    <row r="13" spans="1:15" x14ac:dyDescent="0.2">
      <c r="A13">
        <f t="shared" si="5"/>
        <v>12</v>
      </c>
      <c r="B13">
        <f t="shared" si="0"/>
        <v>401</v>
      </c>
      <c r="C13">
        <f t="shared" si="1"/>
        <v>211</v>
      </c>
      <c r="D13">
        <v>200</v>
      </c>
      <c r="E13">
        <f>F13+SUM($G$2:G3)*$O$2</f>
        <v>101</v>
      </c>
      <c r="F13">
        <v>100</v>
      </c>
      <c r="G13">
        <v>190</v>
      </c>
      <c r="H13">
        <v>100</v>
      </c>
      <c r="I13">
        <f t="shared" si="3"/>
        <v>-89</v>
      </c>
      <c r="J13">
        <f t="shared" si="4"/>
        <v>-189</v>
      </c>
    </row>
    <row r="14" spans="1:15" x14ac:dyDescent="0.2">
      <c r="A14">
        <f t="shared" si="5"/>
        <v>13</v>
      </c>
      <c r="B14">
        <f t="shared" si="0"/>
        <v>403</v>
      </c>
      <c r="C14">
        <f t="shared" si="1"/>
        <v>228</v>
      </c>
      <c r="D14">
        <v>200</v>
      </c>
      <c r="E14">
        <f>F14+SUM($G$2:G4)*$O$2</f>
        <v>103</v>
      </c>
      <c r="F14">
        <v>100</v>
      </c>
      <c r="G14">
        <v>175</v>
      </c>
      <c r="H14">
        <v>100</v>
      </c>
      <c r="I14">
        <f t="shared" si="3"/>
        <v>-72</v>
      </c>
      <c r="J14">
        <f t="shared" si="4"/>
        <v>-172</v>
      </c>
    </row>
    <row r="15" spans="1:15" x14ac:dyDescent="0.2">
      <c r="A15">
        <f t="shared" si="5"/>
        <v>14</v>
      </c>
      <c r="B15">
        <f t="shared" si="0"/>
        <v>407</v>
      </c>
      <c r="C15">
        <f t="shared" si="1"/>
        <v>252</v>
      </c>
      <c r="D15">
        <v>200</v>
      </c>
      <c r="E15">
        <f>F15+SUM($G$2:G5)*$O$2</f>
        <v>107</v>
      </c>
      <c r="F15">
        <v>100</v>
      </c>
      <c r="G15">
        <v>155</v>
      </c>
      <c r="H15">
        <v>100</v>
      </c>
      <c r="I15">
        <f t="shared" si="3"/>
        <v>-48</v>
      </c>
      <c r="J15">
        <f t="shared" si="4"/>
        <v>-148</v>
      </c>
    </row>
    <row r="16" spans="1:15" x14ac:dyDescent="0.2">
      <c r="A16">
        <f t="shared" si="5"/>
        <v>15</v>
      </c>
      <c r="B16">
        <f t="shared" si="0"/>
        <v>414</v>
      </c>
      <c r="C16">
        <f t="shared" si="1"/>
        <v>284</v>
      </c>
      <c r="D16">
        <v>200</v>
      </c>
      <c r="E16">
        <f>F16+SUM($G$2:G6)*$O$2</f>
        <v>114</v>
      </c>
      <c r="F16">
        <v>100</v>
      </c>
      <c r="G16">
        <v>130</v>
      </c>
      <c r="H16">
        <v>100</v>
      </c>
      <c r="I16">
        <f t="shared" si="3"/>
        <v>-16</v>
      </c>
      <c r="J16">
        <f t="shared" si="4"/>
        <v>-116</v>
      </c>
    </row>
    <row r="17" spans="1:10" x14ac:dyDescent="0.2">
      <c r="A17">
        <f t="shared" si="5"/>
        <v>16</v>
      </c>
      <c r="B17">
        <f t="shared" si="0"/>
        <v>425</v>
      </c>
      <c r="C17">
        <f t="shared" si="1"/>
        <v>325</v>
      </c>
      <c r="D17">
        <v>200</v>
      </c>
      <c r="E17">
        <f>F17+SUM($G3:G7)*$O$2</f>
        <v>125</v>
      </c>
      <c r="F17">
        <v>100</v>
      </c>
      <c r="G17">
        <v>100</v>
      </c>
      <c r="H17">
        <v>100</v>
      </c>
      <c r="I17">
        <f t="shared" si="3"/>
        <v>25</v>
      </c>
      <c r="J17">
        <f t="shared" si="4"/>
        <v>-75</v>
      </c>
    </row>
    <row r="18" spans="1:10" x14ac:dyDescent="0.2">
      <c r="A18">
        <f t="shared" si="5"/>
        <v>17</v>
      </c>
      <c r="B18">
        <f t="shared" si="0"/>
        <v>440</v>
      </c>
      <c r="C18">
        <f t="shared" si="1"/>
        <v>375</v>
      </c>
      <c r="D18">
        <v>200</v>
      </c>
      <c r="E18">
        <f>F18+SUM($G4:G8)*$O$2</f>
        <v>140</v>
      </c>
      <c r="F18">
        <v>100</v>
      </c>
      <c r="G18">
        <v>65</v>
      </c>
      <c r="H18">
        <v>100</v>
      </c>
      <c r="I18">
        <f t="shared" si="3"/>
        <v>75</v>
      </c>
      <c r="J18">
        <f t="shared" si="4"/>
        <v>-25</v>
      </c>
    </row>
    <row r="19" spans="1:10" x14ac:dyDescent="0.2">
      <c r="A19">
        <f t="shared" si="5"/>
        <v>18</v>
      </c>
      <c r="B19">
        <f t="shared" si="0"/>
        <v>462</v>
      </c>
      <c r="C19">
        <f t="shared" si="1"/>
        <v>437</v>
      </c>
      <c r="D19">
        <v>200</v>
      </c>
      <c r="E19">
        <f>F19+SUM($G5:G9)*$O$2</f>
        <v>162</v>
      </c>
      <c r="F19">
        <v>100</v>
      </c>
      <c r="G19">
        <v>25</v>
      </c>
      <c r="H19">
        <v>100</v>
      </c>
      <c r="I19">
        <f t="shared" si="3"/>
        <v>137</v>
      </c>
      <c r="J19">
        <f t="shared" si="4"/>
        <v>37</v>
      </c>
    </row>
    <row r="20" spans="1:10" x14ac:dyDescent="0.2">
      <c r="A20">
        <f t="shared" si="5"/>
        <v>19</v>
      </c>
      <c r="B20">
        <f t="shared" si="0"/>
        <v>491</v>
      </c>
      <c r="C20">
        <f t="shared" si="1"/>
        <v>491</v>
      </c>
      <c r="D20">
        <v>200</v>
      </c>
      <c r="E20">
        <f>F20+SUM($G6:G10)*$O$2</f>
        <v>191</v>
      </c>
      <c r="F20">
        <v>100</v>
      </c>
      <c r="G20">
        <v>0</v>
      </c>
      <c r="H20">
        <v>100</v>
      </c>
      <c r="I20">
        <f t="shared" si="3"/>
        <v>191</v>
      </c>
      <c r="J20">
        <f t="shared" si="4"/>
        <v>91</v>
      </c>
    </row>
    <row r="21" spans="1:10" x14ac:dyDescent="0.2">
      <c r="A21">
        <f t="shared" si="5"/>
        <v>20</v>
      </c>
      <c r="B21">
        <f t="shared" si="0"/>
        <v>525</v>
      </c>
      <c r="C21">
        <f t="shared" si="1"/>
        <v>525</v>
      </c>
      <c r="D21">
        <v>200</v>
      </c>
      <c r="E21">
        <f>F21+SUM($G7:G11)*$O$2</f>
        <v>225</v>
      </c>
      <c r="F21">
        <v>100</v>
      </c>
      <c r="G21">
        <v>0</v>
      </c>
      <c r="H21">
        <v>100</v>
      </c>
      <c r="I21">
        <f t="shared" si="3"/>
        <v>225</v>
      </c>
      <c r="J21">
        <f t="shared" si="4"/>
        <v>125</v>
      </c>
    </row>
    <row r="22" spans="1:10" x14ac:dyDescent="0.2">
      <c r="A22">
        <f t="shared" si="5"/>
        <v>21</v>
      </c>
      <c r="B22">
        <f t="shared" si="0"/>
        <v>554</v>
      </c>
      <c r="C22">
        <f t="shared" si="1"/>
        <v>554</v>
      </c>
      <c r="D22">
        <v>200</v>
      </c>
      <c r="E22">
        <f>F22+SUM($G8:G12)*$O$2</f>
        <v>254</v>
      </c>
      <c r="F22">
        <v>100</v>
      </c>
      <c r="G22">
        <v>0</v>
      </c>
      <c r="H22">
        <v>100</v>
      </c>
      <c r="I22">
        <f t="shared" si="3"/>
        <v>254</v>
      </c>
      <c r="J22">
        <f t="shared" si="4"/>
        <v>154</v>
      </c>
    </row>
    <row r="23" spans="1:10" x14ac:dyDescent="0.2">
      <c r="A23">
        <f t="shared" si="5"/>
        <v>22</v>
      </c>
      <c r="B23">
        <f t="shared" si="0"/>
        <v>576</v>
      </c>
      <c r="C23">
        <f t="shared" si="1"/>
        <v>576</v>
      </c>
      <c r="D23">
        <v>200</v>
      </c>
      <c r="E23">
        <f>F23+SUM($G9:G13)*$O$2</f>
        <v>276</v>
      </c>
      <c r="F23">
        <v>100</v>
      </c>
      <c r="G23">
        <v>0</v>
      </c>
      <c r="H23">
        <v>100</v>
      </c>
      <c r="I23">
        <f t="shared" si="3"/>
        <v>276</v>
      </c>
      <c r="J23">
        <f t="shared" si="4"/>
        <v>176</v>
      </c>
    </row>
    <row r="24" spans="1:10" x14ac:dyDescent="0.2">
      <c r="A24">
        <f t="shared" si="5"/>
        <v>23</v>
      </c>
      <c r="B24">
        <f t="shared" si="0"/>
        <v>587</v>
      </c>
      <c r="C24">
        <f t="shared" si="1"/>
        <v>587</v>
      </c>
      <c r="D24">
        <v>200</v>
      </c>
      <c r="E24">
        <f>F24+SUM($G10:G14)*$O$2</f>
        <v>287</v>
      </c>
      <c r="F24">
        <v>100</v>
      </c>
      <c r="G24">
        <v>0</v>
      </c>
      <c r="H24">
        <v>100</v>
      </c>
      <c r="I24">
        <f t="shared" si="3"/>
        <v>287</v>
      </c>
      <c r="J24">
        <f t="shared" si="4"/>
        <v>187</v>
      </c>
    </row>
    <row r="25" spans="1:10" x14ac:dyDescent="0.2">
      <c r="A25">
        <f t="shared" si="5"/>
        <v>24</v>
      </c>
      <c r="B25">
        <f t="shared" si="0"/>
        <v>585</v>
      </c>
      <c r="C25">
        <f t="shared" si="1"/>
        <v>585</v>
      </c>
      <c r="D25">
        <v>200</v>
      </c>
      <c r="E25">
        <f>F25+SUM($G11:G15)*$O$2</f>
        <v>285</v>
      </c>
      <c r="F25">
        <v>100</v>
      </c>
      <c r="G25">
        <v>0</v>
      </c>
      <c r="H25">
        <v>100</v>
      </c>
      <c r="I25">
        <f t="shared" si="3"/>
        <v>285</v>
      </c>
      <c r="J25">
        <f t="shared" si="4"/>
        <v>185</v>
      </c>
    </row>
    <row r="26" spans="1:10" x14ac:dyDescent="0.2">
      <c r="A26">
        <f t="shared" si="5"/>
        <v>25</v>
      </c>
      <c r="B26">
        <f t="shared" si="0"/>
        <v>570</v>
      </c>
      <c r="C26">
        <f t="shared" si="1"/>
        <v>570</v>
      </c>
      <c r="D26">
        <v>200</v>
      </c>
      <c r="E26">
        <f>F26+SUM($G12:G16)*$O$2</f>
        <v>270</v>
      </c>
      <c r="F26">
        <v>100</v>
      </c>
      <c r="G26">
        <v>0</v>
      </c>
      <c r="H26">
        <v>100</v>
      </c>
      <c r="I26">
        <f t="shared" si="3"/>
        <v>270</v>
      </c>
      <c r="J26">
        <f t="shared" si="4"/>
        <v>170</v>
      </c>
    </row>
    <row r="27" spans="1:10" x14ac:dyDescent="0.2">
      <c r="A27">
        <f t="shared" si="5"/>
        <v>26</v>
      </c>
      <c r="B27">
        <f t="shared" si="0"/>
        <v>550</v>
      </c>
      <c r="C27">
        <f t="shared" si="1"/>
        <v>550</v>
      </c>
      <c r="D27">
        <v>200</v>
      </c>
      <c r="E27">
        <f>F27+SUM($G13:G17)*$O$2</f>
        <v>250</v>
      </c>
      <c r="F27">
        <v>100</v>
      </c>
      <c r="G27">
        <v>0</v>
      </c>
      <c r="H27">
        <v>100</v>
      </c>
      <c r="I27">
        <f t="shared" si="3"/>
        <v>250</v>
      </c>
      <c r="J27">
        <f t="shared" si="4"/>
        <v>150</v>
      </c>
    </row>
    <row r="28" spans="1:10" x14ac:dyDescent="0.2">
      <c r="A28">
        <f t="shared" si="5"/>
        <v>27</v>
      </c>
      <c r="B28">
        <f t="shared" si="0"/>
        <v>525</v>
      </c>
      <c r="C28">
        <f t="shared" si="1"/>
        <v>525</v>
      </c>
      <c r="D28">
        <v>200</v>
      </c>
      <c r="E28">
        <f>F28+SUM($G14:G18)*$O$2</f>
        <v>225</v>
      </c>
      <c r="F28">
        <v>100</v>
      </c>
      <c r="G28">
        <v>0</v>
      </c>
      <c r="H28">
        <v>100</v>
      </c>
      <c r="I28">
        <f t="shared" si="3"/>
        <v>225</v>
      </c>
      <c r="J28">
        <f t="shared" si="4"/>
        <v>125</v>
      </c>
    </row>
    <row r="29" spans="1:10" x14ac:dyDescent="0.2">
      <c r="A29">
        <f t="shared" si="5"/>
        <v>28</v>
      </c>
      <c r="B29">
        <f t="shared" si="0"/>
        <v>495</v>
      </c>
      <c r="C29">
        <f t="shared" si="1"/>
        <v>495</v>
      </c>
      <c r="D29">
        <v>200</v>
      </c>
      <c r="E29">
        <f>F29+SUM($G15:G19)*$O$2</f>
        <v>195</v>
      </c>
      <c r="F29">
        <v>100</v>
      </c>
      <c r="G29">
        <v>0</v>
      </c>
      <c r="H29">
        <v>100</v>
      </c>
      <c r="I29">
        <f t="shared" si="3"/>
        <v>195</v>
      </c>
      <c r="J29">
        <f t="shared" si="4"/>
        <v>95</v>
      </c>
    </row>
    <row r="30" spans="1:10" x14ac:dyDescent="0.2">
      <c r="A30">
        <f t="shared" si="5"/>
        <v>29</v>
      </c>
      <c r="B30">
        <f t="shared" si="0"/>
        <v>464</v>
      </c>
      <c r="C30">
        <f t="shared" si="1"/>
        <v>464</v>
      </c>
      <c r="D30">
        <v>200</v>
      </c>
      <c r="E30">
        <f>F30+SUM($G16:G20)*$O$2</f>
        <v>164</v>
      </c>
      <c r="F30">
        <v>100</v>
      </c>
      <c r="G30">
        <v>0</v>
      </c>
      <c r="H30">
        <v>100</v>
      </c>
      <c r="I30">
        <f t="shared" si="3"/>
        <v>164</v>
      </c>
      <c r="J30">
        <f t="shared" si="4"/>
        <v>64</v>
      </c>
    </row>
    <row r="31" spans="1:10" x14ac:dyDescent="0.2">
      <c r="A31">
        <f t="shared" si="5"/>
        <v>30</v>
      </c>
      <c r="B31">
        <f t="shared" si="0"/>
        <v>438</v>
      </c>
      <c r="C31">
        <f t="shared" si="1"/>
        <v>438</v>
      </c>
      <c r="D31">
        <v>200</v>
      </c>
      <c r="E31">
        <f>F31+SUM($G17:G21)*$O$2</f>
        <v>138</v>
      </c>
      <c r="F31">
        <v>100</v>
      </c>
      <c r="G31">
        <v>0</v>
      </c>
      <c r="H31">
        <v>100</v>
      </c>
      <c r="I31">
        <f t="shared" si="3"/>
        <v>138</v>
      </c>
      <c r="J31">
        <f t="shared" si="4"/>
        <v>38</v>
      </c>
    </row>
    <row r="32" spans="1:10" x14ac:dyDescent="0.2">
      <c r="A32">
        <f t="shared" si="5"/>
        <v>31</v>
      </c>
      <c r="B32">
        <f t="shared" si="0"/>
        <v>418</v>
      </c>
      <c r="C32">
        <f t="shared" si="1"/>
        <v>418</v>
      </c>
      <c r="D32">
        <v>200</v>
      </c>
      <c r="E32">
        <f>F32+SUM($G18:G22)*$O$2</f>
        <v>118</v>
      </c>
      <c r="F32">
        <v>100</v>
      </c>
      <c r="G32">
        <v>0</v>
      </c>
      <c r="H32">
        <v>100</v>
      </c>
      <c r="I32">
        <f t="shared" si="3"/>
        <v>118</v>
      </c>
      <c r="J32">
        <f t="shared" si="4"/>
        <v>18</v>
      </c>
    </row>
    <row r="33" spans="1:10" x14ac:dyDescent="0.2">
      <c r="A33">
        <f t="shared" si="5"/>
        <v>32</v>
      </c>
      <c r="B33">
        <f t="shared" si="0"/>
        <v>405</v>
      </c>
      <c r="C33">
        <f t="shared" si="1"/>
        <v>405</v>
      </c>
      <c r="D33">
        <v>200</v>
      </c>
      <c r="E33">
        <f>F33+SUM($G19:G23)*$O$2</f>
        <v>105</v>
      </c>
      <c r="F33">
        <v>100</v>
      </c>
      <c r="G33">
        <v>0</v>
      </c>
      <c r="H33">
        <v>100</v>
      </c>
      <c r="I33">
        <f t="shared" si="3"/>
        <v>105</v>
      </c>
      <c r="J33">
        <f t="shared" si="4"/>
        <v>5</v>
      </c>
    </row>
    <row r="34" spans="1:10" x14ac:dyDescent="0.2">
      <c r="A34">
        <f t="shared" si="5"/>
        <v>33</v>
      </c>
      <c r="B34">
        <f t="shared" si="0"/>
        <v>400</v>
      </c>
      <c r="C34">
        <f t="shared" si="1"/>
        <v>400</v>
      </c>
      <c r="D34">
        <v>200</v>
      </c>
      <c r="E34">
        <f>F34+SUM($G20:G24)*$O$2</f>
        <v>100</v>
      </c>
      <c r="F34">
        <v>100</v>
      </c>
      <c r="G34">
        <v>0</v>
      </c>
      <c r="H34">
        <v>100</v>
      </c>
      <c r="I34">
        <f t="shared" si="3"/>
        <v>100</v>
      </c>
      <c r="J34">
        <f t="shared" si="4"/>
        <v>0</v>
      </c>
    </row>
    <row r="35" spans="1:10" x14ac:dyDescent="0.2">
      <c r="A35">
        <f t="shared" si="5"/>
        <v>34</v>
      </c>
      <c r="B35">
        <f t="shared" si="0"/>
        <v>400</v>
      </c>
      <c r="C35">
        <f t="shared" si="1"/>
        <v>400</v>
      </c>
      <c r="D35">
        <v>200</v>
      </c>
      <c r="E35">
        <f>F35+SUM($G21:G25)*$O$2</f>
        <v>100</v>
      </c>
      <c r="F35">
        <v>100</v>
      </c>
      <c r="G35">
        <v>0</v>
      </c>
      <c r="H35">
        <v>100</v>
      </c>
      <c r="I35">
        <f t="shared" si="3"/>
        <v>100</v>
      </c>
      <c r="J35">
        <f t="shared" si="4"/>
        <v>0</v>
      </c>
    </row>
    <row r="36" spans="1:10" x14ac:dyDescent="0.2">
      <c r="A36">
        <f t="shared" si="5"/>
        <v>35</v>
      </c>
      <c r="B36">
        <f t="shared" si="0"/>
        <v>400</v>
      </c>
      <c r="C36">
        <f t="shared" si="1"/>
        <v>400</v>
      </c>
      <c r="D36">
        <v>200</v>
      </c>
      <c r="E36">
        <f>F36+SUM($G22:G26)*$O$2</f>
        <v>100</v>
      </c>
      <c r="F36">
        <v>100</v>
      </c>
      <c r="G36">
        <v>0</v>
      </c>
      <c r="H36">
        <v>100</v>
      </c>
      <c r="I36">
        <f t="shared" si="3"/>
        <v>100</v>
      </c>
      <c r="J36">
        <f t="shared" si="4"/>
        <v>0</v>
      </c>
    </row>
    <row r="37" spans="1:10" x14ac:dyDescent="0.2">
      <c r="A37">
        <f t="shared" si="5"/>
        <v>36</v>
      </c>
      <c r="B37">
        <f t="shared" si="0"/>
        <v>400</v>
      </c>
      <c r="C37">
        <f t="shared" si="1"/>
        <v>400</v>
      </c>
      <c r="D37">
        <v>200</v>
      </c>
      <c r="E37">
        <f>F37+SUM($G23:G27)*$O$2</f>
        <v>100</v>
      </c>
      <c r="F37">
        <v>100</v>
      </c>
      <c r="G37">
        <v>0</v>
      </c>
      <c r="H37">
        <v>100</v>
      </c>
      <c r="I37">
        <f t="shared" si="3"/>
        <v>100</v>
      </c>
      <c r="J37">
        <f t="shared" si="4"/>
        <v>0</v>
      </c>
    </row>
    <row r="38" spans="1:10" x14ac:dyDescent="0.2">
      <c r="A38">
        <f t="shared" si="5"/>
        <v>37</v>
      </c>
      <c r="B38">
        <f t="shared" si="0"/>
        <v>400</v>
      </c>
      <c r="C38">
        <f t="shared" si="1"/>
        <v>400</v>
      </c>
      <c r="D38">
        <v>200</v>
      </c>
      <c r="E38">
        <f>F38+SUM($G24:G28)*$O$2</f>
        <v>100</v>
      </c>
      <c r="F38">
        <v>100</v>
      </c>
      <c r="G38">
        <v>0</v>
      </c>
      <c r="H38">
        <v>100</v>
      </c>
      <c r="I38">
        <f t="shared" si="3"/>
        <v>100</v>
      </c>
      <c r="J38">
        <f t="shared" si="4"/>
        <v>0</v>
      </c>
    </row>
    <row r="39" spans="1:10" x14ac:dyDescent="0.2">
      <c r="A39">
        <f t="shared" si="5"/>
        <v>38</v>
      </c>
      <c r="B39">
        <f t="shared" si="0"/>
        <v>400</v>
      </c>
      <c r="C39">
        <f t="shared" si="1"/>
        <v>400</v>
      </c>
      <c r="D39">
        <v>200</v>
      </c>
      <c r="E39">
        <f>F39+SUM($G25:G29)*$O$2</f>
        <v>100</v>
      </c>
      <c r="F39">
        <v>100</v>
      </c>
      <c r="G39">
        <v>0</v>
      </c>
      <c r="H39">
        <v>100</v>
      </c>
      <c r="I39">
        <f t="shared" si="3"/>
        <v>100</v>
      </c>
      <c r="J39">
        <f t="shared" si="4"/>
        <v>0</v>
      </c>
    </row>
    <row r="40" spans="1:10" x14ac:dyDescent="0.2">
      <c r="A40">
        <f t="shared" si="5"/>
        <v>39</v>
      </c>
      <c r="B40">
        <f t="shared" si="0"/>
        <v>400</v>
      </c>
      <c r="C40">
        <f t="shared" si="1"/>
        <v>400</v>
      </c>
      <c r="D40">
        <v>200</v>
      </c>
      <c r="E40">
        <f>F40+SUM($G26:G30)*$O$2</f>
        <v>100</v>
      </c>
      <c r="F40">
        <v>100</v>
      </c>
      <c r="G40">
        <v>0</v>
      </c>
      <c r="H40">
        <v>100</v>
      </c>
      <c r="I40">
        <f t="shared" si="3"/>
        <v>100</v>
      </c>
      <c r="J40">
        <f t="shared" si="4"/>
        <v>0</v>
      </c>
    </row>
    <row r="41" spans="1:10" x14ac:dyDescent="0.2">
      <c r="A41">
        <f t="shared" si="5"/>
        <v>40</v>
      </c>
      <c r="B41">
        <f t="shared" si="0"/>
        <v>400</v>
      </c>
      <c r="C41">
        <f>D41+E41+H41-G41</f>
        <v>400</v>
      </c>
      <c r="D41">
        <v>200</v>
      </c>
      <c r="E41">
        <f>F41+SUM($G27:G31)*$O$2</f>
        <v>100</v>
      </c>
      <c r="F41">
        <v>100</v>
      </c>
      <c r="G41">
        <v>0</v>
      </c>
      <c r="H41">
        <v>100</v>
      </c>
      <c r="I41">
        <f t="shared" si="3"/>
        <v>100</v>
      </c>
      <c r="J41">
        <f t="shared" si="4"/>
        <v>0</v>
      </c>
    </row>
    <row r="42" spans="1:10" x14ac:dyDescent="0.2">
      <c r="A42">
        <f t="shared" si="5"/>
        <v>41</v>
      </c>
      <c r="B42">
        <f t="shared" si="0"/>
        <v>400</v>
      </c>
      <c r="C42">
        <f t="shared" ref="C42:C76" si="6">D42+E42+H42-G42</f>
        <v>400</v>
      </c>
      <c r="D42">
        <v>200</v>
      </c>
      <c r="E42">
        <f>F42+SUM($G28:G32)*$O$2</f>
        <v>100</v>
      </c>
      <c r="F42">
        <v>100</v>
      </c>
      <c r="G42">
        <v>0</v>
      </c>
      <c r="H42">
        <v>100</v>
      </c>
      <c r="I42">
        <f t="shared" ref="I42:I76" si="7">C42-D42-F42</f>
        <v>100</v>
      </c>
      <c r="J42">
        <f t="shared" ref="J42:J76" si="8">I42-H42</f>
        <v>0</v>
      </c>
    </row>
    <row r="43" spans="1:10" x14ac:dyDescent="0.2">
      <c r="A43">
        <f t="shared" si="5"/>
        <v>42</v>
      </c>
      <c r="B43">
        <f t="shared" si="0"/>
        <v>400</v>
      </c>
      <c r="C43">
        <f t="shared" si="6"/>
        <v>400</v>
      </c>
      <c r="D43">
        <v>200</v>
      </c>
      <c r="E43">
        <f>F43+SUM($G29:G33)*$O$2</f>
        <v>100</v>
      </c>
      <c r="F43">
        <v>100</v>
      </c>
      <c r="G43">
        <v>0</v>
      </c>
      <c r="H43">
        <v>100</v>
      </c>
      <c r="I43">
        <f t="shared" si="7"/>
        <v>100</v>
      </c>
      <c r="J43">
        <f t="shared" si="8"/>
        <v>0</v>
      </c>
    </row>
    <row r="44" spans="1:10" x14ac:dyDescent="0.2">
      <c r="A44">
        <f t="shared" si="5"/>
        <v>43</v>
      </c>
      <c r="B44">
        <f t="shared" si="0"/>
        <v>400</v>
      </c>
      <c r="C44">
        <f t="shared" si="6"/>
        <v>400</v>
      </c>
      <c r="D44">
        <v>200</v>
      </c>
      <c r="E44">
        <f>F44+SUM($G30:G34)*$O$2</f>
        <v>100</v>
      </c>
      <c r="F44">
        <v>100</v>
      </c>
      <c r="G44">
        <v>0</v>
      </c>
      <c r="H44">
        <v>100</v>
      </c>
      <c r="I44">
        <f t="shared" si="7"/>
        <v>100</v>
      </c>
      <c r="J44">
        <f t="shared" si="8"/>
        <v>0</v>
      </c>
    </row>
    <row r="45" spans="1:10" x14ac:dyDescent="0.2">
      <c r="A45">
        <f t="shared" si="5"/>
        <v>44</v>
      </c>
      <c r="B45">
        <f t="shared" si="0"/>
        <v>400</v>
      </c>
      <c r="C45">
        <f t="shared" si="6"/>
        <v>400</v>
      </c>
      <c r="D45">
        <v>200</v>
      </c>
      <c r="E45">
        <f>F45+SUM($G31:G35)*$O$2</f>
        <v>100</v>
      </c>
      <c r="F45">
        <v>100</v>
      </c>
      <c r="G45">
        <v>0</v>
      </c>
      <c r="H45">
        <v>100</v>
      </c>
      <c r="I45">
        <f t="shared" si="7"/>
        <v>100</v>
      </c>
      <c r="J45">
        <f t="shared" si="8"/>
        <v>0</v>
      </c>
    </row>
    <row r="46" spans="1:10" x14ac:dyDescent="0.2">
      <c r="A46">
        <f t="shared" si="5"/>
        <v>45</v>
      </c>
      <c r="B46">
        <f t="shared" si="0"/>
        <v>400</v>
      </c>
      <c r="C46">
        <f t="shared" si="6"/>
        <v>400</v>
      </c>
      <c r="D46">
        <v>200</v>
      </c>
      <c r="E46">
        <f>F46+SUM($G32:G36)*$O$2</f>
        <v>100</v>
      </c>
      <c r="F46">
        <v>100</v>
      </c>
      <c r="G46">
        <v>0</v>
      </c>
      <c r="H46">
        <v>100</v>
      </c>
      <c r="I46">
        <f t="shared" si="7"/>
        <v>100</v>
      </c>
      <c r="J46">
        <f t="shared" si="8"/>
        <v>0</v>
      </c>
    </row>
    <row r="47" spans="1:10" x14ac:dyDescent="0.2">
      <c r="A47">
        <f t="shared" si="5"/>
        <v>46</v>
      </c>
      <c r="B47">
        <f t="shared" si="0"/>
        <v>400</v>
      </c>
      <c r="C47">
        <f t="shared" si="6"/>
        <v>400</v>
      </c>
      <c r="D47">
        <v>200</v>
      </c>
      <c r="E47">
        <f>F47+SUM($G33:G37)*$O$2</f>
        <v>100</v>
      </c>
      <c r="F47">
        <v>100</v>
      </c>
      <c r="G47">
        <v>0</v>
      </c>
      <c r="H47">
        <v>100</v>
      </c>
      <c r="I47">
        <f t="shared" si="7"/>
        <v>100</v>
      </c>
      <c r="J47">
        <f t="shared" si="8"/>
        <v>0</v>
      </c>
    </row>
    <row r="48" spans="1:10" x14ac:dyDescent="0.2">
      <c r="A48">
        <f t="shared" si="5"/>
        <v>47</v>
      </c>
      <c r="B48">
        <f t="shared" si="0"/>
        <v>400</v>
      </c>
      <c r="C48">
        <f t="shared" si="6"/>
        <v>400</v>
      </c>
      <c r="D48">
        <v>200</v>
      </c>
      <c r="E48">
        <f>F48+SUM($G34:G38)*$O$2</f>
        <v>100</v>
      </c>
      <c r="F48">
        <v>100</v>
      </c>
      <c r="G48">
        <v>0</v>
      </c>
      <c r="H48">
        <v>100</v>
      </c>
      <c r="I48">
        <f t="shared" si="7"/>
        <v>100</v>
      </c>
      <c r="J48">
        <f t="shared" si="8"/>
        <v>0</v>
      </c>
    </row>
    <row r="49" spans="1:10" x14ac:dyDescent="0.2">
      <c r="A49">
        <f t="shared" si="5"/>
        <v>48</v>
      </c>
      <c r="B49">
        <f t="shared" si="0"/>
        <v>400</v>
      </c>
      <c r="C49">
        <f t="shared" si="6"/>
        <v>400</v>
      </c>
      <c r="D49">
        <v>200</v>
      </c>
      <c r="E49">
        <f>F49+SUM($G35:G39)*$O$2</f>
        <v>100</v>
      </c>
      <c r="F49">
        <v>100</v>
      </c>
      <c r="G49">
        <v>0</v>
      </c>
      <c r="H49">
        <v>100</v>
      </c>
      <c r="I49">
        <f t="shared" si="7"/>
        <v>100</v>
      </c>
      <c r="J49">
        <f t="shared" si="8"/>
        <v>0</v>
      </c>
    </row>
    <row r="50" spans="1:10" x14ac:dyDescent="0.2">
      <c r="A50">
        <f t="shared" si="5"/>
        <v>49</v>
      </c>
      <c r="B50">
        <f t="shared" si="0"/>
        <v>400</v>
      </c>
      <c r="C50">
        <f t="shared" si="6"/>
        <v>400</v>
      </c>
      <c r="D50">
        <v>200</v>
      </c>
      <c r="E50">
        <f>F50+SUM($G36:G40)*$O$2</f>
        <v>100</v>
      </c>
      <c r="F50">
        <v>100</v>
      </c>
      <c r="G50">
        <v>0</v>
      </c>
      <c r="H50">
        <v>100</v>
      </c>
      <c r="I50">
        <f t="shared" si="7"/>
        <v>100</v>
      </c>
      <c r="J50">
        <f t="shared" si="8"/>
        <v>0</v>
      </c>
    </row>
    <row r="51" spans="1:10" x14ac:dyDescent="0.2">
      <c r="A51">
        <f t="shared" si="5"/>
        <v>50</v>
      </c>
      <c r="B51">
        <f t="shared" si="0"/>
        <v>400</v>
      </c>
      <c r="C51">
        <f t="shared" si="6"/>
        <v>400</v>
      </c>
      <c r="D51">
        <v>200</v>
      </c>
      <c r="E51">
        <f>F51+SUM($G37:G41)*$O$2</f>
        <v>100</v>
      </c>
      <c r="F51">
        <v>100</v>
      </c>
      <c r="G51">
        <v>0</v>
      </c>
      <c r="H51">
        <v>100</v>
      </c>
      <c r="I51">
        <f t="shared" si="7"/>
        <v>100</v>
      </c>
      <c r="J51">
        <f t="shared" si="8"/>
        <v>0</v>
      </c>
    </row>
    <row r="52" spans="1:10" x14ac:dyDescent="0.2">
      <c r="A52">
        <f t="shared" si="5"/>
        <v>51</v>
      </c>
      <c r="B52">
        <f t="shared" si="0"/>
        <v>400</v>
      </c>
      <c r="C52">
        <f t="shared" si="6"/>
        <v>400</v>
      </c>
      <c r="D52">
        <v>200</v>
      </c>
      <c r="E52">
        <f>F52+SUM($G38:G42)*$O$2</f>
        <v>100</v>
      </c>
      <c r="F52">
        <v>100</v>
      </c>
      <c r="G52">
        <v>0</v>
      </c>
      <c r="H52">
        <v>100</v>
      </c>
      <c r="I52">
        <f t="shared" si="7"/>
        <v>100</v>
      </c>
      <c r="J52">
        <f t="shared" si="8"/>
        <v>0</v>
      </c>
    </row>
    <row r="53" spans="1:10" x14ac:dyDescent="0.2">
      <c r="A53">
        <f t="shared" si="5"/>
        <v>52</v>
      </c>
      <c r="B53">
        <f t="shared" si="0"/>
        <v>400</v>
      </c>
      <c r="C53">
        <f t="shared" si="6"/>
        <v>400</v>
      </c>
      <c r="D53">
        <v>200</v>
      </c>
      <c r="E53">
        <f>F53+SUM($G39:G43)*$O$2</f>
        <v>100</v>
      </c>
      <c r="F53">
        <v>100</v>
      </c>
      <c r="G53">
        <v>0</v>
      </c>
      <c r="H53">
        <v>100</v>
      </c>
      <c r="I53">
        <f t="shared" si="7"/>
        <v>100</v>
      </c>
      <c r="J53">
        <f t="shared" si="8"/>
        <v>0</v>
      </c>
    </row>
    <row r="54" spans="1:10" x14ac:dyDescent="0.2">
      <c r="A54">
        <f t="shared" si="5"/>
        <v>53</v>
      </c>
      <c r="B54">
        <f t="shared" si="0"/>
        <v>400</v>
      </c>
      <c r="C54">
        <f t="shared" si="6"/>
        <v>400</v>
      </c>
      <c r="D54">
        <v>200</v>
      </c>
      <c r="E54">
        <f>F54+SUM($G40:G44)*$O$2</f>
        <v>100</v>
      </c>
      <c r="F54">
        <v>100</v>
      </c>
      <c r="G54">
        <v>0</v>
      </c>
      <c r="H54">
        <v>100</v>
      </c>
      <c r="I54">
        <f t="shared" si="7"/>
        <v>100</v>
      </c>
      <c r="J54">
        <f t="shared" si="8"/>
        <v>0</v>
      </c>
    </row>
    <row r="55" spans="1:10" x14ac:dyDescent="0.2">
      <c r="A55">
        <f t="shared" si="5"/>
        <v>54</v>
      </c>
      <c r="B55">
        <f t="shared" si="0"/>
        <v>400</v>
      </c>
      <c r="C55">
        <f t="shared" si="6"/>
        <v>400</v>
      </c>
      <c r="D55">
        <v>200</v>
      </c>
      <c r="E55">
        <f>F55+SUM($G41:G45)*$O$2</f>
        <v>100</v>
      </c>
      <c r="F55">
        <v>100</v>
      </c>
      <c r="G55">
        <v>0</v>
      </c>
      <c r="H55">
        <v>100</v>
      </c>
      <c r="I55">
        <f t="shared" si="7"/>
        <v>100</v>
      </c>
      <c r="J55">
        <f t="shared" si="8"/>
        <v>0</v>
      </c>
    </row>
    <row r="56" spans="1:10" x14ac:dyDescent="0.2">
      <c r="A56">
        <f t="shared" si="5"/>
        <v>55</v>
      </c>
      <c r="B56">
        <f t="shared" si="0"/>
        <v>400</v>
      </c>
      <c r="C56">
        <f t="shared" si="6"/>
        <v>400</v>
      </c>
      <c r="D56">
        <v>200</v>
      </c>
      <c r="E56">
        <f>F56+SUM($G42:G46)*$O$2</f>
        <v>100</v>
      </c>
      <c r="F56">
        <v>100</v>
      </c>
      <c r="G56">
        <v>0</v>
      </c>
      <c r="H56">
        <v>100</v>
      </c>
      <c r="I56">
        <f t="shared" si="7"/>
        <v>100</v>
      </c>
      <c r="J56">
        <f t="shared" si="8"/>
        <v>0</v>
      </c>
    </row>
    <row r="57" spans="1:10" x14ac:dyDescent="0.2">
      <c r="A57">
        <f t="shared" si="5"/>
        <v>56</v>
      </c>
      <c r="B57">
        <f t="shared" si="0"/>
        <v>400</v>
      </c>
      <c r="C57">
        <f t="shared" si="6"/>
        <v>400</v>
      </c>
      <c r="D57">
        <v>200</v>
      </c>
      <c r="E57">
        <f>F57+SUM($G43:G47)*$O$2</f>
        <v>100</v>
      </c>
      <c r="F57">
        <v>100</v>
      </c>
      <c r="G57">
        <v>0</v>
      </c>
      <c r="H57">
        <v>100</v>
      </c>
      <c r="I57">
        <f t="shared" si="7"/>
        <v>100</v>
      </c>
      <c r="J57">
        <f t="shared" si="8"/>
        <v>0</v>
      </c>
    </row>
    <row r="58" spans="1:10" x14ac:dyDescent="0.2">
      <c r="A58">
        <f t="shared" si="5"/>
        <v>57</v>
      </c>
      <c r="B58">
        <f t="shared" si="0"/>
        <v>400</v>
      </c>
      <c r="C58">
        <f t="shared" si="6"/>
        <v>400</v>
      </c>
      <c r="D58">
        <v>200</v>
      </c>
      <c r="E58">
        <f>F58+SUM($G44:G48)*$O$2</f>
        <v>100</v>
      </c>
      <c r="F58">
        <v>100</v>
      </c>
      <c r="G58">
        <v>0</v>
      </c>
      <c r="H58">
        <v>100</v>
      </c>
      <c r="I58">
        <f t="shared" si="7"/>
        <v>100</v>
      </c>
      <c r="J58">
        <f t="shared" si="8"/>
        <v>0</v>
      </c>
    </row>
    <row r="59" spans="1:10" x14ac:dyDescent="0.2">
      <c r="A59">
        <f t="shared" si="5"/>
        <v>58</v>
      </c>
      <c r="B59">
        <f t="shared" si="0"/>
        <v>400</v>
      </c>
      <c r="C59">
        <f t="shared" si="6"/>
        <v>400</v>
      </c>
      <c r="D59">
        <v>200</v>
      </c>
      <c r="E59">
        <f>F59+SUM($G45:G49)*$O$2</f>
        <v>100</v>
      </c>
      <c r="F59">
        <v>100</v>
      </c>
      <c r="G59">
        <v>0</v>
      </c>
      <c r="H59">
        <v>100</v>
      </c>
      <c r="I59">
        <f t="shared" si="7"/>
        <v>100</v>
      </c>
      <c r="J59">
        <f t="shared" si="8"/>
        <v>0</v>
      </c>
    </row>
    <row r="60" spans="1:10" x14ac:dyDescent="0.2">
      <c r="A60">
        <f t="shared" si="5"/>
        <v>59</v>
      </c>
      <c r="B60">
        <f t="shared" si="0"/>
        <v>400</v>
      </c>
      <c r="C60">
        <f t="shared" si="6"/>
        <v>400</v>
      </c>
      <c r="D60">
        <v>200</v>
      </c>
      <c r="E60">
        <f>F60+SUM($G46:G50)*$O$2</f>
        <v>100</v>
      </c>
      <c r="F60">
        <v>100</v>
      </c>
      <c r="G60">
        <v>0</v>
      </c>
      <c r="H60">
        <v>100</v>
      </c>
      <c r="I60">
        <f t="shared" si="7"/>
        <v>100</v>
      </c>
      <c r="J60">
        <f t="shared" si="8"/>
        <v>0</v>
      </c>
    </row>
    <row r="61" spans="1:10" x14ac:dyDescent="0.2">
      <c r="A61">
        <f t="shared" si="5"/>
        <v>60</v>
      </c>
      <c r="B61">
        <f t="shared" si="0"/>
        <v>400</v>
      </c>
      <c r="C61">
        <f t="shared" si="6"/>
        <v>400</v>
      </c>
      <c r="D61">
        <v>200</v>
      </c>
      <c r="E61">
        <f>F61+SUM($G47:G51)*$O$2</f>
        <v>100</v>
      </c>
      <c r="F61">
        <v>100</v>
      </c>
      <c r="G61">
        <v>0</v>
      </c>
      <c r="H61">
        <v>100</v>
      </c>
      <c r="I61">
        <f t="shared" si="7"/>
        <v>100</v>
      </c>
      <c r="J61">
        <f t="shared" si="8"/>
        <v>0</v>
      </c>
    </row>
    <row r="62" spans="1:10" x14ac:dyDescent="0.2">
      <c r="A62">
        <f t="shared" si="5"/>
        <v>61</v>
      </c>
      <c r="B62">
        <f t="shared" si="0"/>
        <v>400</v>
      </c>
      <c r="C62">
        <f t="shared" si="6"/>
        <v>400</v>
      </c>
      <c r="D62">
        <v>200</v>
      </c>
      <c r="E62">
        <f>F62+SUM($G48:G52)*$O$2</f>
        <v>100</v>
      </c>
      <c r="F62">
        <v>100</v>
      </c>
      <c r="G62">
        <v>0</v>
      </c>
      <c r="H62">
        <v>100</v>
      </c>
      <c r="I62">
        <f t="shared" si="7"/>
        <v>100</v>
      </c>
      <c r="J62">
        <f t="shared" si="8"/>
        <v>0</v>
      </c>
    </row>
    <row r="63" spans="1:10" x14ac:dyDescent="0.2">
      <c r="A63">
        <f t="shared" si="5"/>
        <v>62</v>
      </c>
      <c r="B63">
        <f t="shared" si="0"/>
        <v>400</v>
      </c>
      <c r="C63">
        <f t="shared" si="6"/>
        <v>400</v>
      </c>
      <c r="D63">
        <v>200</v>
      </c>
      <c r="E63">
        <f>F63+SUM($G49:G53)*$O$2</f>
        <v>100</v>
      </c>
      <c r="F63">
        <v>100</v>
      </c>
      <c r="G63">
        <v>0</v>
      </c>
      <c r="H63">
        <v>100</v>
      </c>
      <c r="I63">
        <f t="shared" si="7"/>
        <v>100</v>
      </c>
      <c r="J63">
        <f t="shared" si="8"/>
        <v>0</v>
      </c>
    </row>
    <row r="64" spans="1:10" x14ac:dyDescent="0.2">
      <c r="A64">
        <f t="shared" si="5"/>
        <v>63</v>
      </c>
      <c r="B64">
        <f t="shared" si="0"/>
        <v>400</v>
      </c>
      <c r="C64">
        <f t="shared" si="6"/>
        <v>400</v>
      </c>
      <c r="D64">
        <v>200</v>
      </c>
      <c r="E64">
        <f>F64+SUM($G50:G54)*$O$2</f>
        <v>100</v>
      </c>
      <c r="F64">
        <v>100</v>
      </c>
      <c r="G64">
        <v>0</v>
      </c>
      <c r="H64">
        <v>100</v>
      </c>
      <c r="I64">
        <f t="shared" si="7"/>
        <v>100</v>
      </c>
      <c r="J64">
        <f t="shared" si="8"/>
        <v>0</v>
      </c>
    </row>
    <row r="65" spans="1:10" x14ac:dyDescent="0.2">
      <c r="A65">
        <f t="shared" si="5"/>
        <v>64</v>
      </c>
      <c r="B65">
        <f t="shared" si="0"/>
        <v>400</v>
      </c>
      <c r="C65">
        <f t="shared" si="6"/>
        <v>400</v>
      </c>
      <c r="D65">
        <v>200</v>
      </c>
      <c r="E65">
        <f>F65+SUM($G51:G55)*$O$2</f>
        <v>100</v>
      </c>
      <c r="F65">
        <v>100</v>
      </c>
      <c r="G65">
        <v>0</v>
      </c>
      <c r="H65">
        <v>100</v>
      </c>
      <c r="I65">
        <f t="shared" si="7"/>
        <v>100</v>
      </c>
      <c r="J65">
        <f t="shared" si="8"/>
        <v>0</v>
      </c>
    </row>
    <row r="66" spans="1:10" x14ac:dyDescent="0.2">
      <c r="A66">
        <f t="shared" si="5"/>
        <v>65</v>
      </c>
      <c r="B66">
        <f t="shared" si="0"/>
        <v>400</v>
      </c>
      <c r="C66">
        <f t="shared" si="6"/>
        <v>400</v>
      </c>
      <c r="D66">
        <v>200</v>
      </c>
      <c r="E66">
        <f>F66+SUM($G52:G56)*$O$2</f>
        <v>100</v>
      </c>
      <c r="F66">
        <v>100</v>
      </c>
      <c r="G66">
        <v>0</v>
      </c>
      <c r="H66">
        <v>100</v>
      </c>
      <c r="I66">
        <f t="shared" si="7"/>
        <v>100</v>
      </c>
      <c r="J66">
        <f t="shared" si="8"/>
        <v>0</v>
      </c>
    </row>
    <row r="67" spans="1:10" x14ac:dyDescent="0.2">
      <c r="A67">
        <f t="shared" si="5"/>
        <v>66</v>
      </c>
      <c r="B67">
        <f t="shared" ref="B67:B76" si="9">C67+G67</f>
        <v>400</v>
      </c>
      <c r="C67">
        <f t="shared" si="6"/>
        <v>400</v>
      </c>
      <c r="D67">
        <v>200</v>
      </c>
      <c r="E67">
        <f>F67+SUM($G53:G57)*$O$2</f>
        <v>100</v>
      </c>
      <c r="F67">
        <v>100</v>
      </c>
      <c r="G67">
        <v>0</v>
      </c>
      <c r="H67">
        <v>100</v>
      </c>
      <c r="I67">
        <f t="shared" si="7"/>
        <v>100</v>
      </c>
      <c r="J67">
        <f t="shared" si="8"/>
        <v>0</v>
      </c>
    </row>
    <row r="68" spans="1:10" x14ac:dyDescent="0.2">
      <c r="A68">
        <f t="shared" ref="A68:A76" si="10">A67+1</f>
        <v>67</v>
      </c>
      <c r="B68">
        <f t="shared" si="9"/>
        <v>400</v>
      </c>
      <c r="C68">
        <f t="shared" si="6"/>
        <v>400</v>
      </c>
      <c r="D68">
        <v>200</v>
      </c>
      <c r="E68">
        <f>F68+SUM($G54:G58)*$O$2</f>
        <v>100</v>
      </c>
      <c r="F68">
        <v>100</v>
      </c>
      <c r="G68">
        <v>0</v>
      </c>
      <c r="H68">
        <v>100</v>
      </c>
      <c r="I68">
        <f t="shared" si="7"/>
        <v>100</v>
      </c>
      <c r="J68">
        <f t="shared" si="8"/>
        <v>0</v>
      </c>
    </row>
    <row r="69" spans="1:10" x14ac:dyDescent="0.2">
      <c r="A69">
        <f t="shared" si="10"/>
        <v>68</v>
      </c>
      <c r="B69">
        <f t="shared" si="9"/>
        <v>400</v>
      </c>
      <c r="C69">
        <f t="shared" si="6"/>
        <v>400</v>
      </c>
      <c r="D69">
        <v>200</v>
      </c>
      <c r="E69">
        <f>F69+SUM($G55:G59)*$O$2</f>
        <v>100</v>
      </c>
      <c r="F69">
        <v>100</v>
      </c>
      <c r="G69">
        <v>0</v>
      </c>
      <c r="H69">
        <v>100</v>
      </c>
      <c r="I69">
        <f t="shared" si="7"/>
        <v>100</v>
      </c>
      <c r="J69">
        <f t="shared" si="8"/>
        <v>0</v>
      </c>
    </row>
    <row r="70" spans="1:10" x14ac:dyDescent="0.2">
      <c r="A70">
        <f t="shared" si="10"/>
        <v>69</v>
      </c>
      <c r="B70">
        <f t="shared" si="9"/>
        <v>400</v>
      </c>
      <c r="C70">
        <f t="shared" si="6"/>
        <v>400</v>
      </c>
      <c r="D70">
        <v>200</v>
      </c>
      <c r="E70">
        <f>F70+SUM($G56:G60)*$O$2</f>
        <v>100</v>
      </c>
      <c r="F70">
        <v>100</v>
      </c>
      <c r="G70">
        <v>0</v>
      </c>
      <c r="H70">
        <v>100</v>
      </c>
      <c r="I70">
        <f t="shared" si="7"/>
        <v>100</v>
      </c>
      <c r="J70">
        <f t="shared" si="8"/>
        <v>0</v>
      </c>
    </row>
    <row r="71" spans="1:10" x14ac:dyDescent="0.2">
      <c r="A71">
        <f t="shared" si="10"/>
        <v>70</v>
      </c>
      <c r="B71">
        <f t="shared" si="9"/>
        <v>400</v>
      </c>
      <c r="C71">
        <f t="shared" si="6"/>
        <v>400</v>
      </c>
      <c r="D71">
        <v>200</v>
      </c>
      <c r="E71">
        <f>F71+SUM($G57:G61)*$O$2</f>
        <v>100</v>
      </c>
      <c r="F71">
        <v>100</v>
      </c>
      <c r="G71">
        <v>0</v>
      </c>
      <c r="H71">
        <v>100</v>
      </c>
      <c r="I71">
        <f t="shared" si="7"/>
        <v>100</v>
      </c>
      <c r="J71">
        <f t="shared" si="8"/>
        <v>0</v>
      </c>
    </row>
    <row r="72" spans="1:10" x14ac:dyDescent="0.2">
      <c r="A72">
        <f t="shared" si="10"/>
        <v>71</v>
      </c>
      <c r="B72">
        <f t="shared" si="9"/>
        <v>400</v>
      </c>
      <c r="C72">
        <f t="shared" si="6"/>
        <v>400</v>
      </c>
      <c r="D72">
        <v>200</v>
      </c>
      <c r="E72">
        <f>F72+SUM($G58:G62)*$O$2</f>
        <v>100</v>
      </c>
      <c r="F72">
        <v>100</v>
      </c>
      <c r="G72">
        <v>0</v>
      </c>
      <c r="H72">
        <v>100</v>
      </c>
      <c r="I72">
        <f t="shared" si="7"/>
        <v>100</v>
      </c>
      <c r="J72">
        <f t="shared" si="8"/>
        <v>0</v>
      </c>
    </row>
    <row r="73" spans="1:10" x14ac:dyDescent="0.2">
      <c r="A73">
        <f t="shared" si="10"/>
        <v>72</v>
      </c>
      <c r="B73">
        <f t="shared" si="9"/>
        <v>400</v>
      </c>
      <c r="C73">
        <f t="shared" si="6"/>
        <v>400</v>
      </c>
      <c r="D73">
        <v>200</v>
      </c>
      <c r="E73">
        <f>F73+SUM($G59:G63)*$O$2</f>
        <v>100</v>
      </c>
      <c r="F73">
        <v>100</v>
      </c>
      <c r="G73">
        <v>0</v>
      </c>
      <c r="H73">
        <v>100</v>
      </c>
      <c r="I73">
        <f t="shared" si="7"/>
        <v>100</v>
      </c>
      <c r="J73">
        <f t="shared" si="8"/>
        <v>0</v>
      </c>
    </row>
    <row r="74" spans="1:10" x14ac:dyDescent="0.2">
      <c r="A74">
        <f t="shared" si="10"/>
        <v>73</v>
      </c>
      <c r="B74">
        <f t="shared" si="9"/>
        <v>400</v>
      </c>
      <c r="C74">
        <f t="shared" si="6"/>
        <v>400</v>
      </c>
      <c r="D74">
        <v>200</v>
      </c>
      <c r="E74">
        <f>F74+SUM($G60:G64)*$O$2</f>
        <v>100</v>
      </c>
      <c r="F74">
        <v>100</v>
      </c>
      <c r="G74">
        <v>0</v>
      </c>
      <c r="H74">
        <v>100</v>
      </c>
      <c r="I74">
        <f t="shared" si="7"/>
        <v>100</v>
      </c>
      <c r="J74">
        <f t="shared" si="8"/>
        <v>0</v>
      </c>
    </row>
    <row r="75" spans="1:10" x14ac:dyDescent="0.2">
      <c r="A75">
        <f t="shared" si="10"/>
        <v>74</v>
      </c>
      <c r="B75">
        <f t="shared" si="9"/>
        <v>400</v>
      </c>
      <c r="C75">
        <f t="shared" si="6"/>
        <v>400</v>
      </c>
      <c r="D75">
        <v>200</v>
      </c>
      <c r="E75">
        <f>F75+SUM($G61:G65)*$O$2</f>
        <v>100</v>
      </c>
      <c r="F75">
        <v>100</v>
      </c>
      <c r="G75">
        <v>0</v>
      </c>
      <c r="H75">
        <v>100</v>
      </c>
      <c r="I75">
        <f t="shared" si="7"/>
        <v>100</v>
      </c>
      <c r="J75">
        <f t="shared" si="8"/>
        <v>0</v>
      </c>
    </row>
    <row r="76" spans="1:10" x14ac:dyDescent="0.2">
      <c r="A76">
        <f t="shared" si="10"/>
        <v>75</v>
      </c>
      <c r="B76">
        <f t="shared" si="9"/>
        <v>400</v>
      </c>
      <c r="C76">
        <f t="shared" si="6"/>
        <v>400</v>
      </c>
      <c r="D76">
        <v>200</v>
      </c>
      <c r="E76">
        <f>F76+SUM($G62:G66)*$O$2</f>
        <v>100</v>
      </c>
      <c r="F76">
        <v>100</v>
      </c>
      <c r="G76">
        <v>0</v>
      </c>
      <c r="H76">
        <v>100</v>
      </c>
      <c r="I76">
        <f t="shared" si="7"/>
        <v>100</v>
      </c>
      <c r="J76">
        <f t="shared" si="8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0BA6-CFB7-B743-BC92-CB6420C79118}">
  <dimension ref="A1:R42"/>
  <sheetViews>
    <sheetView workbookViewId="0">
      <selection activeCell="A21" sqref="A21"/>
    </sheetView>
  </sheetViews>
  <sheetFormatPr baseColWidth="10" defaultRowHeight="16" x14ac:dyDescent="0.2"/>
  <cols>
    <col min="3" max="3" width="13.5" bestFit="1" customWidth="1"/>
    <col min="4" max="4" width="12.33203125" bestFit="1" customWidth="1"/>
    <col min="6" max="7" width="20" bestFit="1" customWidth="1"/>
    <col min="8" max="8" width="25.5" bestFit="1" customWidth="1"/>
    <col min="9" max="10" width="25.5" customWidth="1"/>
    <col min="11" max="11" width="15.5" bestFit="1" customWidth="1"/>
    <col min="12" max="12" width="17.1640625" bestFit="1" customWidth="1"/>
    <col min="13" max="13" width="17.1640625" customWidth="1"/>
    <col min="14" max="14" width="34.6640625" bestFit="1" customWidth="1"/>
  </cols>
  <sheetData>
    <row r="1" spans="1:18" x14ac:dyDescent="0.2">
      <c r="A1" t="s">
        <v>0</v>
      </c>
      <c r="B1" t="s">
        <v>2</v>
      </c>
      <c r="C1" t="s">
        <v>12</v>
      </c>
      <c r="D1" t="s">
        <v>14</v>
      </c>
      <c r="E1" t="s">
        <v>13</v>
      </c>
      <c r="F1" t="s">
        <v>16</v>
      </c>
      <c r="G1" t="s">
        <v>15</v>
      </c>
      <c r="H1" t="s">
        <v>17</v>
      </c>
      <c r="I1" t="s">
        <v>21</v>
      </c>
      <c r="J1" t="s">
        <v>22</v>
      </c>
      <c r="K1" t="s">
        <v>19</v>
      </c>
      <c r="L1" t="s">
        <v>20</v>
      </c>
      <c r="M1" t="s">
        <v>24</v>
      </c>
      <c r="N1" t="s">
        <v>23</v>
      </c>
      <c r="R1" t="s">
        <v>18</v>
      </c>
    </row>
    <row r="2" spans="1:18" x14ac:dyDescent="0.2">
      <c r="A2">
        <v>0</v>
      </c>
      <c r="B2">
        <v>1000</v>
      </c>
      <c r="C2">
        <v>2.5</v>
      </c>
      <c r="D2">
        <v>1.5</v>
      </c>
      <c r="E2">
        <v>0.67</v>
      </c>
      <c r="F2">
        <v>1.5</v>
      </c>
      <c r="G2">
        <f>1-E2</f>
        <v>0.32999999999999996</v>
      </c>
      <c r="H2">
        <f>C2-D2*E2-F2*G2</f>
        <v>1</v>
      </c>
      <c r="I2">
        <f>G2-K2</f>
        <v>0.31373840421531224</v>
      </c>
      <c r="J2">
        <f>J3/(1+L2/100)</f>
        <v>16.261595784687721</v>
      </c>
      <c r="K2">
        <f>J2/B2</f>
        <v>1.6261595784687721E-2</v>
      </c>
      <c r="L2">
        <f t="shared" ref="L2:L9" si="0">L3-M2</f>
        <v>1.4941644166690264</v>
      </c>
      <c r="M2">
        <f t="shared" ref="M2:M9" si="1">1.428*M3</f>
        <v>3.0864829339395352</v>
      </c>
      <c r="N2">
        <f>($R$2-1)*K2*(L2-F2)*-1</f>
        <v>3.7958358918461425E-4</v>
      </c>
      <c r="R2">
        <v>5</v>
      </c>
    </row>
    <row r="3" spans="1:18" x14ac:dyDescent="0.2">
      <c r="A3">
        <f>A2+1</f>
        <v>1</v>
      </c>
      <c r="B3">
        <f>B2*(1+C2/100)</f>
        <v>1025</v>
      </c>
      <c r="C3">
        <v>2.5</v>
      </c>
      <c r="D3">
        <v>1.5</v>
      </c>
      <c r="E3">
        <v>0.67</v>
      </c>
      <c r="F3">
        <v>1.5</v>
      </c>
      <c r="G3">
        <f t="shared" ref="G3:G42" si="2">1-E3</f>
        <v>0.32999999999999996</v>
      </c>
      <c r="H3">
        <f t="shared" ref="H3:H42" si="3">C3-D3*E3-F3*G3</f>
        <v>1</v>
      </c>
      <c r="I3">
        <f t="shared" ref="I3:I42" si="4">G3-K3</f>
        <v>0.31389797974391698</v>
      </c>
      <c r="J3">
        <f t="shared" ref="J3:J40" si="5">J4/(1+L3/100)</f>
        <v>16.504570762485077</v>
      </c>
      <c r="K3">
        <f t="shared" ref="K3:K40" si="6">J3/B3</f>
        <v>1.6102020256083004E-2</v>
      </c>
      <c r="L3">
        <f t="shared" si="0"/>
        <v>4.5806473506085617</v>
      </c>
      <c r="M3">
        <f t="shared" si="1"/>
        <v>2.1614026148035963</v>
      </c>
      <c r="N3">
        <f t="shared" ref="N3:N42" si="7">($R$2-1)*K3*(L3-F3)*-1</f>
        <v>-0.19841858416538999</v>
      </c>
    </row>
    <row r="4" spans="1:18" x14ac:dyDescent="0.2">
      <c r="A4">
        <f t="shared" ref="A4:A41" si="8">A3+1</f>
        <v>2</v>
      </c>
      <c r="B4">
        <f t="shared" ref="B4:B42" si="9">B3*(1+C3/100)</f>
        <v>1050.625</v>
      </c>
      <c r="C4">
        <v>2.5</v>
      </c>
      <c r="D4">
        <v>1.5</v>
      </c>
      <c r="E4">
        <v>0.67</v>
      </c>
      <c r="F4">
        <v>1.5</v>
      </c>
      <c r="G4">
        <f t="shared" si="2"/>
        <v>0.32999999999999996</v>
      </c>
      <c r="H4">
        <f t="shared" si="3"/>
        <v>1</v>
      </c>
      <c r="I4">
        <f t="shared" si="4"/>
        <v>0.31357112485820704</v>
      </c>
      <c r="J4">
        <f t="shared" si="5"/>
        <v>17.260586945846168</v>
      </c>
      <c r="K4">
        <f t="shared" si="6"/>
        <v>1.6428875141792903E-2</v>
      </c>
      <c r="L4">
        <f t="shared" si="0"/>
        <v>6.742049965412158</v>
      </c>
      <c r="M4">
        <f t="shared" si="1"/>
        <v>1.5135872652686249</v>
      </c>
      <c r="N4">
        <f t="shared" si="7"/>
        <v>-0.34448393747518458</v>
      </c>
    </row>
    <row r="5" spans="1:18" x14ac:dyDescent="0.2">
      <c r="A5">
        <f t="shared" si="8"/>
        <v>3</v>
      </c>
      <c r="B5">
        <f t="shared" si="9"/>
        <v>1076.890625</v>
      </c>
      <c r="C5">
        <v>2.5</v>
      </c>
      <c r="D5">
        <v>1.5</v>
      </c>
      <c r="E5">
        <v>0.67</v>
      </c>
      <c r="F5">
        <v>1.5</v>
      </c>
      <c r="G5">
        <f t="shared" si="2"/>
        <v>0.32999999999999996</v>
      </c>
      <c r="H5">
        <f t="shared" si="3"/>
        <v>1</v>
      </c>
      <c r="I5">
        <f t="shared" si="4"/>
        <v>0.31289120184135827</v>
      </c>
      <c r="J5">
        <f t="shared" si="5"/>
        <v>18.424304342058527</v>
      </c>
      <c r="K5">
        <f t="shared" si="6"/>
        <v>1.7108798158641716E-2</v>
      </c>
      <c r="L5">
        <f t="shared" si="0"/>
        <v>8.255637230680783</v>
      </c>
      <c r="M5">
        <f t="shared" si="1"/>
        <v>1.0599350597119221</v>
      </c>
      <c r="N5">
        <f t="shared" si="7"/>
        <v>-0.4623233352508912</v>
      </c>
    </row>
    <row r="6" spans="1:18" x14ac:dyDescent="0.2">
      <c r="A6">
        <f t="shared" si="8"/>
        <v>4</v>
      </c>
      <c r="B6">
        <f t="shared" si="9"/>
        <v>1103.8128906249999</v>
      </c>
      <c r="C6">
        <v>2.5</v>
      </c>
      <c r="D6">
        <v>1.5</v>
      </c>
      <c r="E6">
        <v>0.67</v>
      </c>
      <c r="F6">
        <v>1.5</v>
      </c>
      <c r="G6">
        <f t="shared" si="2"/>
        <v>0.32999999999999996</v>
      </c>
      <c r="H6">
        <f t="shared" si="3"/>
        <v>1</v>
      </c>
      <c r="I6">
        <f t="shared" si="4"/>
        <v>0.31193049905448916</v>
      </c>
      <c r="J6">
        <f t="shared" si="5"/>
        <v>19.945348070815449</v>
      </c>
      <c r="K6">
        <f t="shared" si="6"/>
        <v>1.8069500945510804E-2</v>
      </c>
      <c r="L6">
        <f t="shared" si="0"/>
        <v>9.315572290392705</v>
      </c>
      <c r="M6">
        <f t="shared" si="1"/>
        <v>0.74225144237529572</v>
      </c>
      <c r="N6">
        <f t="shared" si="7"/>
        <v>-0.56489396356383603</v>
      </c>
    </row>
    <row r="7" spans="1:18" x14ac:dyDescent="0.2">
      <c r="A7">
        <f t="shared" si="8"/>
        <v>5</v>
      </c>
      <c r="B7">
        <f t="shared" si="9"/>
        <v>1131.4082128906248</v>
      </c>
      <c r="C7">
        <v>2.5</v>
      </c>
      <c r="D7">
        <v>1.5</v>
      </c>
      <c r="E7">
        <v>0.67</v>
      </c>
      <c r="F7">
        <v>1.5</v>
      </c>
      <c r="G7">
        <f t="shared" si="2"/>
        <v>0.32999999999999996</v>
      </c>
      <c r="H7">
        <f t="shared" si="3"/>
        <v>1</v>
      </c>
      <c r="I7">
        <f t="shared" si="4"/>
        <v>0.31072899671355797</v>
      </c>
      <c r="J7">
        <f t="shared" si="5"/>
        <v>21.803371388922709</v>
      </c>
      <c r="K7">
        <f t="shared" si="6"/>
        <v>1.9271003286442007E-2</v>
      </c>
      <c r="L7">
        <f t="shared" si="0"/>
        <v>10.057823732768</v>
      </c>
      <c r="M7">
        <f t="shared" si="1"/>
        <v>0.51978392323199984</v>
      </c>
      <c r="N7">
        <f t="shared" si="7"/>
        <v>-0.6596713971158541</v>
      </c>
    </row>
    <row r="8" spans="1:18" x14ac:dyDescent="0.2">
      <c r="A8">
        <f t="shared" si="8"/>
        <v>6</v>
      </c>
      <c r="B8">
        <f t="shared" si="9"/>
        <v>1159.6934182128903</v>
      </c>
      <c r="C8">
        <v>2.5</v>
      </c>
      <c r="D8">
        <v>1.5</v>
      </c>
      <c r="E8">
        <v>0.67</v>
      </c>
      <c r="F8">
        <v>1.5</v>
      </c>
      <c r="G8">
        <f t="shared" si="2"/>
        <v>0.32999999999999996</v>
      </c>
      <c r="H8">
        <f t="shared" si="3"/>
        <v>1</v>
      </c>
      <c r="I8">
        <f t="shared" si="4"/>
        <v>0.30930805187460653</v>
      </c>
      <c r="J8">
        <f t="shared" si="5"/>
        <v>23.996316051021324</v>
      </c>
      <c r="K8">
        <f t="shared" si="6"/>
        <v>2.069194812539344E-2</v>
      </c>
      <c r="L8">
        <f t="shared" si="0"/>
        <v>10.577607656</v>
      </c>
      <c r="M8">
        <f t="shared" si="1"/>
        <v>0.36399434399999991</v>
      </c>
      <c r="N8">
        <f t="shared" si="7"/>
        <v>-0.75133354688250531</v>
      </c>
    </row>
    <row r="9" spans="1:18" x14ac:dyDescent="0.2">
      <c r="A9">
        <f t="shared" si="8"/>
        <v>7</v>
      </c>
      <c r="B9">
        <f t="shared" si="9"/>
        <v>1188.6857536682123</v>
      </c>
      <c r="C9">
        <v>2.5</v>
      </c>
      <c r="D9">
        <v>1.5</v>
      </c>
      <c r="E9">
        <v>0.67</v>
      </c>
      <c r="F9">
        <v>1.5</v>
      </c>
      <c r="G9">
        <f t="shared" si="2"/>
        <v>0.32999999999999996</v>
      </c>
      <c r="H9">
        <f t="shared" si="3"/>
        <v>1</v>
      </c>
      <c r="I9">
        <f t="shared" si="4"/>
        <v>0.30767740369318963</v>
      </c>
      <c r="J9">
        <f t="shared" si="5"/>
        <v>26.534552214792111</v>
      </c>
      <c r="K9">
        <f t="shared" si="6"/>
        <v>2.2322596306810348E-2</v>
      </c>
      <c r="L9">
        <f t="shared" si="0"/>
        <v>10.941602</v>
      </c>
      <c r="M9">
        <f t="shared" si="1"/>
        <v>0.25489799999999996</v>
      </c>
      <c r="N9">
        <f t="shared" si="7"/>
        <v>-0.84304427974229279</v>
      </c>
    </row>
    <row r="10" spans="1:18" x14ac:dyDescent="0.2">
      <c r="A10">
        <f t="shared" si="8"/>
        <v>8</v>
      </c>
      <c r="B10">
        <f t="shared" si="9"/>
        <v>1218.4028975099175</v>
      </c>
      <c r="C10">
        <v>2.5</v>
      </c>
      <c r="D10">
        <v>1.5</v>
      </c>
      <c r="E10">
        <v>0.67</v>
      </c>
      <c r="F10">
        <v>1.5</v>
      </c>
      <c r="G10">
        <f t="shared" si="2"/>
        <v>0.32999999999999996</v>
      </c>
      <c r="H10">
        <f t="shared" si="3"/>
        <v>1</v>
      </c>
      <c r="I10">
        <f t="shared" si="4"/>
        <v>0.3058389795602261</v>
      </c>
      <c r="J10">
        <f>J11/(1+L10/100)</f>
        <v>29.437857310616849</v>
      </c>
      <c r="K10">
        <f t="shared" si="6"/>
        <v>2.4161020439773889E-2</v>
      </c>
      <c r="L10">
        <f t="shared" ref="L10" si="10">L11-M10</f>
        <v>11.1965</v>
      </c>
      <c r="M10">
        <f>1.428*M11</f>
        <v>0.17849999999999999</v>
      </c>
      <c r="N10">
        <f t="shared" si="7"/>
        <v>-0.93710933877707014</v>
      </c>
    </row>
    <row r="11" spans="1:18" x14ac:dyDescent="0.2">
      <c r="A11">
        <f t="shared" si="8"/>
        <v>9</v>
      </c>
      <c r="B11">
        <f t="shared" si="9"/>
        <v>1248.8629699476653</v>
      </c>
      <c r="C11">
        <v>2.5</v>
      </c>
      <c r="D11">
        <v>1.5</v>
      </c>
      <c r="E11">
        <v>0.67</v>
      </c>
      <c r="F11">
        <v>1.5</v>
      </c>
      <c r="G11">
        <f t="shared" si="2"/>
        <v>0.32999999999999996</v>
      </c>
      <c r="H11">
        <f t="shared" si="3"/>
        <v>1</v>
      </c>
      <c r="I11">
        <f t="shared" si="4"/>
        <v>0.3037890642992066</v>
      </c>
      <c r="J11">
        <f t="shared" si="5"/>
        <v>32.733867004400068</v>
      </c>
      <c r="K11">
        <f t="shared" si="6"/>
        <v>2.6210935700793345E-2</v>
      </c>
      <c r="L11">
        <f>L12-M11</f>
        <v>11.375</v>
      </c>
      <c r="M11">
        <v>0.125</v>
      </c>
      <c r="N11">
        <f t="shared" si="7"/>
        <v>-1.0353319601813371</v>
      </c>
    </row>
    <row r="12" spans="1:18" x14ac:dyDescent="0.2">
      <c r="A12">
        <f t="shared" si="8"/>
        <v>10</v>
      </c>
      <c r="B12">
        <f t="shared" si="9"/>
        <v>1280.0845441963568</v>
      </c>
      <c r="C12">
        <v>2.5</v>
      </c>
      <c r="D12">
        <v>1.5</v>
      </c>
      <c r="E12">
        <v>0.67</v>
      </c>
      <c r="F12">
        <v>1.5</v>
      </c>
      <c r="G12">
        <f t="shared" si="2"/>
        <v>0.32999999999999996</v>
      </c>
      <c r="H12">
        <f t="shared" si="3"/>
        <v>1</v>
      </c>
      <c r="I12">
        <f t="shared" si="4"/>
        <v>0.30151958084218672</v>
      </c>
      <c r="J12">
        <f>J13/(1+L12/100)</f>
        <v>36.457344376150573</v>
      </c>
      <c r="K12">
        <f t="shared" si="6"/>
        <v>2.8480419157813259E-2</v>
      </c>
      <c r="L12">
        <v>11.5</v>
      </c>
      <c r="M12">
        <v>0</v>
      </c>
      <c r="N12">
        <f t="shared" si="7"/>
        <v>-1.1392167663125303</v>
      </c>
    </row>
    <row r="13" spans="1:18" x14ac:dyDescent="0.2">
      <c r="A13">
        <f t="shared" si="8"/>
        <v>11</v>
      </c>
      <c r="B13">
        <f t="shared" si="9"/>
        <v>1312.0866578012656</v>
      </c>
      <c r="C13">
        <v>2.5</v>
      </c>
      <c r="D13">
        <v>1.5</v>
      </c>
      <c r="E13">
        <v>0.67</v>
      </c>
      <c r="F13">
        <v>1.5</v>
      </c>
      <c r="G13">
        <f t="shared" si="2"/>
        <v>0.32999999999999996</v>
      </c>
      <c r="H13">
        <f t="shared" si="3"/>
        <v>1</v>
      </c>
      <c r="I13">
        <f t="shared" si="4"/>
        <v>0.29901886111125675</v>
      </c>
      <c r="J13">
        <f t="shared" si="5"/>
        <v>40.649938979407885</v>
      </c>
      <c r="K13">
        <f t="shared" si="6"/>
        <v>3.0981138888743202E-2</v>
      </c>
      <c r="L13">
        <v>10.5</v>
      </c>
      <c r="N13">
        <f t="shared" si="7"/>
        <v>-1.1153209999947553</v>
      </c>
    </row>
    <row r="14" spans="1:18" x14ac:dyDescent="0.2">
      <c r="A14">
        <f t="shared" si="8"/>
        <v>12</v>
      </c>
      <c r="B14">
        <f t="shared" si="9"/>
        <v>1344.8888242462972</v>
      </c>
      <c r="C14">
        <v>2.5</v>
      </c>
      <c r="D14">
        <v>1.5</v>
      </c>
      <c r="E14">
        <v>0.67</v>
      </c>
      <c r="F14">
        <v>1.5</v>
      </c>
      <c r="G14">
        <f t="shared" si="2"/>
        <v>0.32999999999999996</v>
      </c>
      <c r="H14">
        <f t="shared" si="3"/>
        <v>1</v>
      </c>
      <c r="I14">
        <f t="shared" si="4"/>
        <v>0.29660082100286705</v>
      </c>
      <c r="J14">
        <f t="shared" si="5"/>
        <v>44.918182572245712</v>
      </c>
      <c r="K14">
        <f t="shared" si="6"/>
        <v>3.3399178997132919E-2</v>
      </c>
      <c r="L14">
        <v>9.5</v>
      </c>
      <c r="N14">
        <f t="shared" si="7"/>
        <v>-1.0687737279082534</v>
      </c>
    </row>
    <row r="15" spans="1:18" x14ac:dyDescent="0.2">
      <c r="A15">
        <f t="shared" si="8"/>
        <v>13</v>
      </c>
      <c r="B15">
        <f t="shared" si="9"/>
        <v>1378.5110448524545</v>
      </c>
      <c r="C15">
        <v>2.5</v>
      </c>
      <c r="D15">
        <v>1.5</v>
      </c>
      <c r="E15">
        <v>0.67</v>
      </c>
      <c r="F15">
        <v>1.5</v>
      </c>
      <c r="G15">
        <f t="shared" si="2"/>
        <v>0.32999999999999996</v>
      </c>
      <c r="H15">
        <f t="shared" si="3"/>
        <v>1</v>
      </c>
      <c r="I15">
        <f t="shared" si="4"/>
        <v>0.29431990146159942</v>
      </c>
      <c r="J15">
        <f t="shared" si="5"/>
        <v>49.185409916609053</v>
      </c>
      <c r="K15">
        <f t="shared" si="6"/>
        <v>3.5680098538400533E-2</v>
      </c>
      <c r="L15">
        <v>8.5</v>
      </c>
      <c r="N15">
        <f t="shared" si="7"/>
        <v>-0.99904275907521489</v>
      </c>
    </row>
    <row r="16" spans="1:18" x14ac:dyDescent="0.2">
      <c r="A16">
        <f t="shared" si="8"/>
        <v>14</v>
      </c>
      <c r="B16">
        <f t="shared" si="9"/>
        <v>1412.9738209737657</v>
      </c>
      <c r="C16">
        <v>2.5</v>
      </c>
      <c r="D16">
        <v>1.5</v>
      </c>
      <c r="E16">
        <v>0.67</v>
      </c>
      <c r="F16">
        <v>1.5</v>
      </c>
      <c r="G16">
        <f t="shared" si="2"/>
        <v>0.32999999999999996</v>
      </c>
      <c r="H16">
        <f t="shared" si="3"/>
        <v>1</v>
      </c>
      <c r="I16">
        <f t="shared" si="4"/>
        <v>0.29223131032764427</v>
      </c>
      <c r="J16">
        <f t="shared" si="5"/>
        <v>53.366169759520822</v>
      </c>
      <c r="K16">
        <f t="shared" si="6"/>
        <v>3.7768689672355693E-2</v>
      </c>
      <c r="L16">
        <v>7.5</v>
      </c>
      <c r="N16">
        <f t="shared" si="7"/>
        <v>-0.90644855213653663</v>
      </c>
    </row>
    <row r="17" spans="1:14" x14ac:dyDescent="0.2">
      <c r="A17">
        <f t="shared" si="8"/>
        <v>15</v>
      </c>
      <c r="B17">
        <f t="shared" si="9"/>
        <v>1448.2981664981096</v>
      </c>
      <c r="C17">
        <v>2.5</v>
      </c>
      <c r="D17">
        <v>1.5</v>
      </c>
      <c r="E17">
        <v>0.67</v>
      </c>
      <c r="F17">
        <v>1.5</v>
      </c>
      <c r="G17">
        <f t="shared" si="2"/>
        <v>0.32999999999999996</v>
      </c>
      <c r="H17">
        <f t="shared" si="3"/>
        <v>1</v>
      </c>
      <c r="I17">
        <f t="shared" si="4"/>
        <v>0.29038893522167569</v>
      </c>
      <c r="J17">
        <f t="shared" si="5"/>
        <v>57.368632491484881</v>
      </c>
      <c r="K17">
        <f t="shared" si="6"/>
        <v>3.9611064778324268E-2</v>
      </c>
      <c r="L17">
        <v>6.5</v>
      </c>
      <c r="N17">
        <f t="shared" si="7"/>
        <v>-0.79222129556648535</v>
      </c>
    </row>
    <row r="18" spans="1:14" x14ac:dyDescent="0.2">
      <c r="A18">
        <f t="shared" si="8"/>
        <v>16</v>
      </c>
      <c r="B18">
        <f t="shared" si="9"/>
        <v>1484.5056206605623</v>
      </c>
      <c r="C18">
        <v>2.5</v>
      </c>
      <c r="D18">
        <v>1.5</v>
      </c>
      <c r="E18">
        <v>0.67</v>
      </c>
      <c r="F18">
        <v>1.5</v>
      </c>
      <c r="G18">
        <f t="shared" si="2"/>
        <v>0.32999999999999996</v>
      </c>
      <c r="H18">
        <f t="shared" si="3"/>
        <v>1</v>
      </c>
      <c r="I18">
        <f t="shared" si="4"/>
        <v>0.28884313757178987</v>
      </c>
      <c r="J18">
        <f t="shared" si="5"/>
        <v>61.097593603431399</v>
      </c>
      <c r="K18">
        <f t="shared" si="6"/>
        <v>4.1156862428210095E-2</v>
      </c>
      <c r="L18">
        <v>5.5</v>
      </c>
      <c r="N18">
        <f t="shared" si="7"/>
        <v>-0.65850979885136152</v>
      </c>
    </row>
    <row r="19" spans="1:14" x14ac:dyDescent="0.2">
      <c r="A19">
        <f t="shared" si="8"/>
        <v>17</v>
      </c>
      <c r="B19">
        <f t="shared" si="9"/>
        <v>1521.6182611770762</v>
      </c>
      <c r="C19">
        <v>2.5</v>
      </c>
      <c r="D19">
        <v>1.5</v>
      </c>
      <c r="E19">
        <v>0.67</v>
      </c>
      <c r="F19">
        <v>1.5</v>
      </c>
      <c r="G19">
        <f t="shared" si="2"/>
        <v>0.32999999999999996</v>
      </c>
      <c r="H19">
        <f t="shared" si="3"/>
        <v>1</v>
      </c>
      <c r="I19">
        <f t="shared" si="4"/>
        <v>0.28763854647633008</v>
      </c>
      <c r="J19">
        <f t="shared" si="5"/>
        <v>64.457961251620119</v>
      </c>
      <c r="K19">
        <f t="shared" si="6"/>
        <v>4.2361453523669899E-2</v>
      </c>
      <c r="L19">
        <v>4.5</v>
      </c>
      <c r="N19">
        <f t="shared" si="7"/>
        <v>-0.50833744228403877</v>
      </c>
    </row>
    <row r="20" spans="1:14" x14ac:dyDescent="0.2">
      <c r="A20">
        <f t="shared" si="8"/>
        <v>18</v>
      </c>
      <c r="B20">
        <f t="shared" si="9"/>
        <v>1559.658717706503</v>
      </c>
      <c r="C20">
        <v>2.5</v>
      </c>
      <c r="D20">
        <v>1.5</v>
      </c>
      <c r="E20">
        <v>0.67</v>
      </c>
      <c r="F20">
        <v>1.5</v>
      </c>
      <c r="G20">
        <f t="shared" si="2"/>
        <v>0.32999999999999996</v>
      </c>
      <c r="H20">
        <f t="shared" si="3"/>
        <v>1</v>
      </c>
      <c r="I20">
        <f t="shared" si="4"/>
        <v>0.28681198152952675</v>
      </c>
      <c r="J20">
        <f t="shared" si="5"/>
        <v>67.358569507943017</v>
      </c>
      <c r="K20">
        <f t="shared" si="6"/>
        <v>4.3188018470473211E-2</v>
      </c>
      <c r="L20">
        <v>3.5</v>
      </c>
      <c r="N20">
        <f t="shared" si="7"/>
        <v>-0.34550414776378569</v>
      </c>
    </row>
    <row r="21" spans="1:14" x14ac:dyDescent="0.2">
      <c r="A21">
        <f t="shared" si="8"/>
        <v>19</v>
      </c>
      <c r="B21">
        <f t="shared" si="9"/>
        <v>1598.6501856491655</v>
      </c>
      <c r="C21">
        <v>2.5</v>
      </c>
      <c r="D21">
        <v>1.5</v>
      </c>
      <c r="E21">
        <v>0.67</v>
      </c>
      <c r="F21">
        <v>1.5</v>
      </c>
      <c r="G21">
        <f t="shared" si="2"/>
        <v>0.32999999999999996</v>
      </c>
      <c r="H21">
        <f t="shared" si="3"/>
        <v>1</v>
      </c>
      <c r="I21">
        <f t="shared" si="4"/>
        <v>0.2863906350078636</v>
      </c>
      <c r="J21">
        <f t="shared" si="5"/>
        <v>69.716119440721016</v>
      </c>
      <c r="K21">
        <f t="shared" si="6"/>
        <v>4.3609364992136364E-2</v>
      </c>
      <c r="L21">
        <v>2.5</v>
      </c>
      <c r="N21">
        <f t="shared" si="7"/>
        <v>-0.17443745996854546</v>
      </c>
    </row>
    <row r="22" spans="1:14" x14ac:dyDescent="0.2">
      <c r="A22">
        <f t="shared" si="8"/>
        <v>20</v>
      </c>
      <c r="B22">
        <f t="shared" si="9"/>
        <v>1638.6164402903944</v>
      </c>
      <c r="C22">
        <v>2.5</v>
      </c>
      <c r="D22">
        <v>1.5</v>
      </c>
      <c r="E22">
        <v>0.67</v>
      </c>
      <c r="F22">
        <v>1.5</v>
      </c>
      <c r="G22">
        <f t="shared" si="2"/>
        <v>0.32999999999999996</v>
      </c>
      <c r="H22">
        <f t="shared" si="3"/>
        <v>1</v>
      </c>
      <c r="I22">
        <f t="shared" si="4"/>
        <v>0.2863906350078636</v>
      </c>
      <c r="J22">
        <f t="shared" si="5"/>
        <v>71.45902242673904</v>
      </c>
      <c r="K22">
        <f t="shared" si="6"/>
        <v>4.3609364992136371E-2</v>
      </c>
      <c r="L22">
        <v>1.5</v>
      </c>
      <c r="N22">
        <f t="shared" si="7"/>
        <v>0</v>
      </c>
    </row>
    <row r="23" spans="1:14" x14ac:dyDescent="0.2">
      <c r="A23">
        <f t="shared" si="8"/>
        <v>21</v>
      </c>
      <c r="B23">
        <f t="shared" si="9"/>
        <v>1679.5818512976541</v>
      </c>
      <c r="C23">
        <v>2.5</v>
      </c>
      <c r="D23">
        <v>1.5</v>
      </c>
      <c r="E23">
        <v>0.67</v>
      </c>
      <c r="F23">
        <v>1.5</v>
      </c>
      <c r="G23">
        <f t="shared" si="2"/>
        <v>0.32999999999999996</v>
      </c>
      <c r="H23">
        <f t="shared" si="3"/>
        <v>1</v>
      </c>
      <c r="I23">
        <f t="shared" si="4"/>
        <v>0.28681609222729909</v>
      </c>
      <c r="J23">
        <f t="shared" si="5"/>
        <v>72.530907763140121</v>
      </c>
      <c r="K23">
        <f t="shared" si="6"/>
        <v>4.318390777270089E-2</v>
      </c>
      <c r="L23">
        <v>0.5</v>
      </c>
      <c r="N23">
        <f t="shared" si="7"/>
        <v>0.17273563109080356</v>
      </c>
    </row>
    <row r="24" spans="1:14" x14ac:dyDescent="0.2">
      <c r="A24">
        <f t="shared" si="8"/>
        <v>22</v>
      </c>
      <c r="B24">
        <f t="shared" si="9"/>
        <v>1721.5713975800952</v>
      </c>
      <c r="C24">
        <v>2.5</v>
      </c>
      <c r="D24">
        <v>1.5</v>
      </c>
      <c r="E24">
        <v>0.67</v>
      </c>
      <c r="F24">
        <v>1.5</v>
      </c>
      <c r="G24">
        <f t="shared" si="2"/>
        <v>0.32999999999999996</v>
      </c>
      <c r="H24">
        <f t="shared" si="3"/>
        <v>1</v>
      </c>
      <c r="I24">
        <f t="shared" si="4"/>
        <v>0.28765870506188834</v>
      </c>
      <c r="J24">
        <f t="shared" si="5"/>
        <v>72.893562301955811</v>
      </c>
      <c r="K24">
        <f t="shared" si="6"/>
        <v>4.2341294938111611E-2</v>
      </c>
      <c r="L24">
        <v>-0.5</v>
      </c>
      <c r="N24">
        <f t="shared" si="7"/>
        <v>0.33873035950489289</v>
      </c>
    </row>
    <row r="25" spans="1:14" x14ac:dyDescent="0.2">
      <c r="A25">
        <f t="shared" si="8"/>
        <v>23</v>
      </c>
      <c r="B25">
        <f t="shared" si="9"/>
        <v>1764.6106825195975</v>
      </c>
      <c r="C25">
        <v>2.5</v>
      </c>
      <c r="D25">
        <v>1.5</v>
      </c>
      <c r="E25">
        <v>0.67</v>
      </c>
      <c r="F25">
        <v>1.5</v>
      </c>
      <c r="G25">
        <f t="shared" si="2"/>
        <v>0.32999999999999996</v>
      </c>
      <c r="H25">
        <f t="shared" si="3"/>
        <v>1</v>
      </c>
      <c r="I25">
        <f t="shared" si="4"/>
        <v>0.28889796247471111</v>
      </c>
      <c r="J25">
        <f t="shared" si="5"/>
        <v>72.529094490446028</v>
      </c>
      <c r="K25">
        <f t="shared" si="6"/>
        <v>4.1102037525288827E-2</v>
      </c>
      <c r="L25">
        <v>-1.5</v>
      </c>
      <c r="N25">
        <f t="shared" si="7"/>
        <v>0.49322445030346596</v>
      </c>
    </row>
    <row r="26" spans="1:14" x14ac:dyDescent="0.2">
      <c r="A26">
        <f t="shared" si="8"/>
        <v>24</v>
      </c>
      <c r="B26">
        <f t="shared" si="9"/>
        <v>1808.7259495825872</v>
      </c>
      <c r="C26">
        <v>2.5</v>
      </c>
      <c r="D26">
        <v>1.5</v>
      </c>
      <c r="E26">
        <v>0.67</v>
      </c>
      <c r="F26">
        <v>1.5</v>
      </c>
      <c r="G26">
        <f t="shared" si="2"/>
        <v>0.32999999999999996</v>
      </c>
      <c r="H26">
        <f t="shared" si="3"/>
        <v>1</v>
      </c>
      <c r="I26">
        <f t="shared" si="4"/>
        <v>0.29050194442691751</v>
      </c>
      <c r="J26">
        <f t="shared" si="5"/>
        <v>71.441158073089341</v>
      </c>
      <c r="K26">
        <f t="shared" si="6"/>
        <v>3.949805557308244E-2</v>
      </c>
      <c r="L26">
        <v>-2.5</v>
      </c>
      <c r="N26">
        <f t="shared" si="7"/>
        <v>0.63196888916931904</v>
      </c>
    </row>
    <row r="27" spans="1:14" x14ac:dyDescent="0.2">
      <c r="A27">
        <f t="shared" si="8"/>
        <v>25</v>
      </c>
      <c r="B27">
        <f t="shared" si="9"/>
        <v>1853.9440983221516</v>
      </c>
      <c r="C27">
        <v>2.5</v>
      </c>
      <c r="D27">
        <v>1.5</v>
      </c>
      <c r="E27">
        <v>0.67</v>
      </c>
      <c r="F27">
        <v>1.5</v>
      </c>
      <c r="G27">
        <f t="shared" si="2"/>
        <v>0.32999999999999996</v>
      </c>
      <c r="H27">
        <f t="shared" si="3"/>
        <v>1</v>
      </c>
      <c r="I27">
        <f t="shared" si="4"/>
        <v>0.29242867884511664</v>
      </c>
      <c r="J27">
        <f t="shared" si="5"/>
        <v>69.655129121262107</v>
      </c>
      <c r="K27">
        <f t="shared" si="6"/>
        <v>3.7571321154883305E-2</v>
      </c>
      <c r="L27">
        <v>-3.5</v>
      </c>
      <c r="N27">
        <f t="shared" si="7"/>
        <v>0.75142642309766616</v>
      </c>
    </row>
    <row r="28" spans="1:14" x14ac:dyDescent="0.2">
      <c r="A28">
        <f t="shared" si="8"/>
        <v>26</v>
      </c>
      <c r="B28">
        <f t="shared" si="9"/>
        <v>1900.2927007802052</v>
      </c>
      <c r="C28">
        <v>2.5</v>
      </c>
      <c r="D28">
        <v>1.5</v>
      </c>
      <c r="E28">
        <v>0.67</v>
      </c>
      <c r="F28">
        <v>1.5</v>
      </c>
      <c r="G28">
        <f t="shared" si="2"/>
        <v>0.32999999999999996</v>
      </c>
      <c r="H28">
        <f t="shared" si="3"/>
        <v>1</v>
      </c>
      <c r="I28">
        <f t="shared" si="4"/>
        <v>0.29462797569320737</v>
      </c>
      <c r="J28">
        <f t="shared" si="5"/>
        <v>67.217199602017928</v>
      </c>
      <c r="K28">
        <f t="shared" si="6"/>
        <v>3.5372024306792572E-2</v>
      </c>
      <c r="L28">
        <v>-4.5</v>
      </c>
      <c r="N28">
        <f t="shared" si="7"/>
        <v>0.84892858336302179</v>
      </c>
    </row>
    <row r="29" spans="1:14" x14ac:dyDescent="0.2">
      <c r="A29">
        <f t="shared" si="8"/>
        <v>27</v>
      </c>
      <c r="B29">
        <f t="shared" si="9"/>
        <v>1947.8000182997102</v>
      </c>
      <c r="C29">
        <v>2.5</v>
      </c>
      <c r="D29">
        <v>1.5</v>
      </c>
      <c r="E29">
        <v>0.67</v>
      </c>
      <c r="F29">
        <v>1.5</v>
      </c>
      <c r="G29">
        <f t="shared" si="2"/>
        <v>0.32999999999999996</v>
      </c>
      <c r="H29">
        <f t="shared" si="3"/>
        <v>1</v>
      </c>
      <c r="I29">
        <f t="shared" si="4"/>
        <v>0.29704362613367125</v>
      </c>
      <c r="J29">
        <f t="shared" si="5"/>
        <v>64.192425619927121</v>
      </c>
      <c r="K29">
        <f t="shared" si="6"/>
        <v>3.2956373866328693E-2</v>
      </c>
      <c r="L29">
        <v>-5.5</v>
      </c>
      <c r="N29">
        <f t="shared" si="7"/>
        <v>0.92277846825720344</v>
      </c>
    </row>
    <row r="30" spans="1:14" x14ac:dyDescent="0.2">
      <c r="A30">
        <f t="shared" si="8"/>
        <v>28</v>
      </c>
      <c r="B30">
        <f t="shared" si="9"/>
        <v>1996.4950187572028</v>
      </c>
      <c r="C30">
        <v>2.5</v>
      </c>
      <c r="D30">
        <v>1.5</v>
      </c>
      <c r="E30">
        <v>0.67</v>
      </c>
      <c r="F30">
        <v>1.5</v>
      </c>
      <c r="G30">
        <f t="shared" si="2"/>
        <v>0.32999999999999996</v>
      </c>
      <c r="H30">
        <f t="shared" si="3"/>
        <v>1</v>
      </c>
      <c r="I30">
        <f t="shared" si="4"/>
        <v>0.2996158309232384</v>
      </c>
      <c r="J30">
        <f t="shared" si="5"/>
        <v>60.661842210831132</v>
      </c>
      <c r="K30">
        <f t="shared" si="6"/>
        <v>3.0384169076761579E-2</v>
      </c>
      <c r="L30">
        <v>-6.5</v>
      </c>
      <c r="N30">
        <f t="shared" si="7"/>
        <v>0.97229341045637052</v>
      </c>
    </row>
    <row r="31" spans="1:14" x14ac:dyDescent="0.2">
      <c r="A31">
        <f t="shared" si="8"/>
        <v>29</v>
      </c>
      <c r="B31">
        <f t="shared" si="9"/>
        <v>2046.4073942261327</v>
      </c>
      <c r="C31">
        <v>2.5</v>
      </c>
      <c r="D31">
        <v>1.5</v>
      </c>
      <c r="E31">
        <v>0.67</v>
      </c>
      <c r="F31">
        <v>1.5</v>
      </c>
      <c r="G31">
        <f t="shared" si="2"/>
        <v>0.32999999999999996</v>
      </c>
      <c r="H31">
        <f t="shared" si="3"/>
        <v>1</v>
      </c>
      <c r="I31">
        <f t="shared" si="4"/>
        <v>0.30228370918363695</v>
      </c>
      <c r="J31">
        <f t="shared" si="5"/>
        <v>56.718822467127112</v>
      </c>
      <c r="K31">
        <f t="shared" si="6"/>
        <v>2.7716290816363006E-2</v>
      </c>
      <c r="L31">
        <v>-7.5</v>
      </c>
      <c r="N31">
        <f t="shared" si="7"/>
        <v>0.99778646938906823</v>
      </c>
    </row>
    <row r="32" spans="1:14" x14ac:dyDescent="0.2">
      <c r="A32">
        <f t="shared" si="8"/>
        <v>30</v>
      </c>
      <c r="B32">
        <f t="shared" si="9"/>
        <v>2097.5675790817859</v>
      </c>
      <c r="C32">
        <v>2.5</v>
      </c>
      <c r="D32">
        <v>1.5</v>
      </c>
      <c r="E32">
        <v>0.67</v>
      </c>
      <c r="F32">
        <v>1.5</v>
      </c>
      <c r="G32">
        <f t="shared" si="2"/>
        <v>0.32999999999999996</v>
      </c>
      <c r="H32">
        <f t="shared" si="3"/>
        <v>1</v>
      </c>
      <c r="I32">
        <f t="shared" si="4"/>
        <v>0.30498773755596503</v>
      </c>
      <c r="J32">
        <f t="shared" si="5"/>
        <v>52.464910782092581</v>
      </c>
      <c r="K32">
        <f t="shared" si="6"/>
        <v>2.501226244403491E-2</v>
      </c>
      <c r="L32">
        <v>-8.5</v>
      </c>
      <c r="M32">
        <v>0</v>
      </c>
      <c r="N32">
        <f t="shared" si="7"/>
        <v>1.0004904977613964</v>
      </c>
    </row>
    <row r="33" spans="1:14" x14ac:dyDescent="0.2">
      <c r="A33">
        <f t="shared" si="8"/>
        <v>31</v>
      </c>
      <c r="B33">
        <f t="shared" si="9"/>
        <v>2150.0067685588301</v>
      </c>
      <c r="C33">
        <v>2.5</v>
      </c>
      <c r="D33">
        <v>1.5</v>
      </c>
      <c r="E33">
        <v>0.67</v>
      </c>
      <c r="F33">
        <v>1.5</v>
      </c>
      <c r="G33">
        <f t="shared" si="2"/>
        <v>0.32999999999999996</v>
      </c>
      <c r="H33">
        <f t="shared" si="3"/>
        <v>1</v>
      </c>
      <c r="I33">
        <f t="shared" si="4"/>
        <v>0.30767198035483706</v>
      </c>
      <c r="J33">
        <f t="shared" si="5"/>
        <v>48.005393365614715</v>
      </c>
      <c r="K33">
        <f t="shared" si="6"/>
        <v>2.2328019645162879E-2</v>
      </c>
      <c r="L33">
        <f>L32+M33</f>
        <v>-8.375</v>
      </c>
      <c r="M33">
        <v>0.125</v>
      </c>
      <c r="N33">
        <f t="shared" si="7"/>
        <v>0.88195677598393374</v>
      </c>
    </row>
    <row r="34" spans="1:14" x14ac:dyDescent="0.2">
      <c r="A34">
        <f t="shared" si="8"/>
        <v>32</v>
      </c>
      <c r="B34">
        <f t="shared" si="9"/>
        <v>2203.7569377728005</v>
      </c>
      <c r="C34">
        <v>2.5</v>
      </c>
      <c r="D34">
        <v>1.5</v>
      </c>
      <c r="E34">
        <v>0.67</v>
      </c>
      <c r="F34">
        <v>1.5</v>
      </c>
      <c r="G34">
        <f t="shared" si="2"/>
        <v>0.32999999999999996</v>
      </c>
      <c r="H34">
        <f t="shared" si="3"/>
        <v>1</v>
      </c>
      <c r="I34">
        <f t="shared" si="4"/>
        <v>0.31004092878060435</v>
      </c>
      <c r="J34">
        <f t="shared" si="5"/>
        <v>43.984941671244485</v>
      </c>
      <c r="K34">
        <f t="shared" si="6"/>
        <v>1.9959071219395601E-2</v>
      </c>
      <c r="L34">
        <f t="shared" ref="L34:L42" si="11">L33+M34</f>
        <v>-8.1965000000000003</v>
      </c>
      <c r="M34">
        <f>(1.428)*M33</f>
        <v>0.17849999999999999</v>
      </c>
      <c r="N34">
        <f t="shared" si="7"/>
        <v>0.77413253631547785</v>
      </c>
    </row>
    <row r="35" spans="1:14" x14ac:dyDescent="0.2">
      <c r="A35">
        <f t="shared" si="8"/>
        <v>33</v>
      </c>
      <c r="B35">
        <f t="shared" si="9"/>
        <v>2258.8508612171204</v>
      </c>
      <c r="C35">
        <v>2.5</v>
      </c>
      <c r="D35">
        <v>1.5</v>
      </c>
      <c r="E35">
        <v>0.67</v>
      </c>
      <c r="F35">
        <v>1.5</v>
      </c>
      <c r="G35">
        <f t="shared" si="2"/>
        <v>0.32999999999999996</v>
      </c>
      <c r="H35">
        <f t="shared" si="3"/>
        <v>1</v>
      </c>
      <c r="I35">
        <f t="shared" si="4"/>
        <v>0.31212377956400206</v>
      </c>
      <c r="J35">
        <f t="shared" si="5"/>
        <v>40.37971592716093</v>
      </c>
      <c r="K35">
        <f t="shared" si="6"/>
        <v>1.7876220435997896E-2</v>
      </c>
      <c r="L35">
        <f t="shared" si="11"/>
        <v>-7.9416020000000005</v>
      </c>
      <c r="M35">
        <f t="shared" ref="M35:M42" si="12">(1.428)*M34</f>
        <v>0.25489799999999996</v>
      </c>
      <c r="N35">
        <f t="shared" si="7"/>
        <v>0.67512063448383441</v>
      </c>
    </row>
    <row r="36" spans="1:14" x14ac:dyDescent="0.2">
      <c r="A36">
        <f t="shared" si="8"/>
        <v>34</v>
      </c>
      <c r="B36">
        <f t="shared" si="9"/>
        <v>2315.322132747548</v>
      </c>
      <c r="C36">
        <v>2.5</v>
      </c>
      <c r="D36">
        <v>1.5</v>
      </c>
      <c r="E36">
        <v>0.67</v>
      </c>
      <c r="F36">
        <v>1.5</v>
      </c>
      <c r="G36">
        <f t="shared" si="2"/>
        <v>0.32999999999999996</v>
      </c>
      <c r="H36">
        <f t="shared" si="3"/>
        <v>1</v>
      </c>
      <c r="I36">
        <f t="shared" si="4"/>
        <v>0.3139448174084602</v>
      </c>
      <c r="J36">
        <f t="shared" si="5"/>
        <v>37.172919599495195</v>
      </c>
      <c r="K36">
        <f t="shared" si="6"/>
        <v>1.6055182591539784E-2</v>
      </c>
      <c r="L36">
        <f t="shared" si="11"/>
        <v>-7.5776076560000005</v>
      </c>
      <c r="M36">
        <f t="shared" si="12"/>
        <v>0.36399434399999991</v>
      </c>
      <c r="N36">
        <f t="shared" si="7"/>
        <v>0.58297059364575798</v>
      </c>
    </row>
    <row r="37" spans="1:14" x14ac:dyDescent="0.2">
      <c r="A37">
        <f t="shared" si="8"/>
        <v>35</v>
      </c>
      <c r="B37">
        <f t="shared" si="9"/>
        <v>2373.2051860662364</v>
      </c>
      <c r="C37">
        <v>2.5</v>
      </c>
      <c r="D37">
        <v>1.5</v>
      </c>
      <c r="E37">
        <v>0.67</v>
      </c>
      <c r="F37">
        <v>1.5</v>
      </c>
      <c r="G37">
        <f t="shared" si="2"/>
        <v>0.32999999999999996</v>
      </c>
      <c r="H37">
        <f t="shared" si="3"/>
        <v>1</v>
      </c>
      <c r="I37">
        <f t="shared" si="4"/>
        <v>0.31552333283287948</v>
      </c>
      <c r="J37">
        <f t="shared" si="5"/>
        <v>34.356101597965122</v>
      </c>
      <c r="K37">
        <f t="shared" si="6"/>
        <v>1.4476667167120476E-2</v>
      </c>
      <c r="L37">
        <f t="shared" si="11"/>
        <v>-7.0578237327680009</v>
      </c>
      <c r="M37">
        <f t="shared" si="12"/>
        <v>0.51978392323199984</v>
      </c>
      <c r="N37">
        <f t="shared" si="7"/>
        <v>0.49555506341666761</v>
      </c>
    </row>
    <row r="38" spans="1:14" x14ac:dyDescent="0.2">
      <c r="A38">
        <f t="shared" si="8"/>
        <v>36</v>
      </c>
      <c r="B38">
        <f t="shared" si="9"/>
        <v>2432.535315717892</v>
      </c>
      <c r="C38">
        <v>2.5</v>
      </c>
      <c r="D38">
        <v>1.5</v>
      </c>
      <c r="E38">
        <v>0.67</v>
      </c>
      <c r="F38">
        <v>1.5</v>
      </c>
      <c r="G38">
        <f t="shared" si="2"/>
        <v>0.32999999999999996</v>
      </c>
      <c r="H38">
        <f t="shared" si="3"/>
        <v>1</v>
      </c>
      <c r="I38">
        <f t="shared" si="4"/>
        <v>0.31687323949650181</v>
      </c>
      <c r="J38">
        <f t="shared" si="5"/>
        <v>31.931308505730055</v>
      </c>
      <c r="K38">
        <f t="shared" si="6"/>
        <v>1.3126760503498161E-2</v>
      </c>
      <c r="L38">
        <f t="shared" si="11"/>
        <v>-6.315572290392705</v>
      </c>
      <c r="M38">
        <f t="shared" si="12"/>
        <v>0.74225144237529572</v>
      </c>
      <c r="N38">
        <f t="shared" si="7"/>
        <v>0.4103725826150465</v>
      </c>
    </row>
    <row r="39" spans="1:14" x14ac:dyDescent="0.2">
      <c r="A39">
        <f t="shared" si="8"/>
        <v>37</v>
      </c>
      <c r="B39">
        <f t="shared" si="9"/>
        <v>2493.3486986108392</v>
      </c>
      <c r="C39">
        <v>2.5</v>
      </c>
      <c r="D39">
        <v>1.5</v>
      </c>
      <c r="E39">
        <v>0.67</v>
      </c>
      <c r="F39">
        <v>1.5</v>
      </c>
      <c r="G39">
        <f t="shared" si="2"/>
        <v>0.32999999999999996</v>
      </c>
      <c r="H39">
        <f t="shared" si="3"/>
        <v>1</v>
      </c>
      <c r="I39">
        <f t="shared" si="4"/>
        <v>0.31800221419071895</v>
      </c>
      <c r="J39">
        <f t="shared" si="5"/>
        <v>29.914663633782361</v>
      </c>
      <c r="K39">
        <f t="shared" si="6"/>
        <v>1.1997785809280995E-2</v>
      </c>
      <c r="L39">
        <f t="shared" si="11"/>
        <v>-5.255637230680783</v>
      </c>
      <c r="M39">
        <f t="shared" si="12"/>
        <v>1.0599350597119221</v>
      </c>
      <c r="N39">
        <f t="shared" si="7"/>
        <v>0.32421075399564903</v>
      </c>
    </row>
    <row r="40" spans="1:14" x14ac:dyDescent="0.2">
      <c r="A40">
        <f>A39+1</f>
        <v>38</v>
      </c>
      <c r="B40">
        <f t="shared" si="9"/>
        <v>2555.6824160761098</v>
      </c>
      <c r="C40">
        <v>2.5</v>
      </c>
      <c r="D40">
        <v>1.5</v>
      </c>
      <c r="E40">
        <v>0.67</v>
      </c>
      <c r="F40">
        <v>1.5</v>
      </c>
      <c r="G40">
        <f t="shared" si="2"/>
        <v>0.32999999999999996</v>
      </c>
      <c r="H40">
        <f t="shared" si="3"/>
        <v>1</v>
      </c>
      <c r="I40">
        <f t="shared" si="4"/>
        <v>0.31891002369616472</v>
      </c>
      <c r="J40">
        <f t="shared" si="5"/>
        <v>28.342457434412371</v>
      </c>
      <c r="K40">
        <f t="shared" si="6"/>
        <v>1.1089976303835208E-2</v>
      </c>
      <c r="L40">
        <f t="shared" si="11"/>
        <v>-3.742049965412158</v>
      </c>
      <c r="M40">
        <f t="shared" si="12"/>
        <v>1.5135872652686249</v>
      </c>
      <c r="N40">
        <f t="shared" si="7"/>
        <v>0.23253683959976401</v>
      </c>
    </row>
    <row r="41" spans="1:14" x14ac:dyDescent="0.2">
      <c r="A41">
        <f t="shared" si="8"/>
        <v>39</v>
      </c>
      <c r="B41">
        <f t="shared" si="9"/>
        <v>2619.5744764780125</v>
      </c>
      <c r="C41">
        <v>2.5</v>
      </c>
      <c r="D41">
        <v>1.5</v>
      </c>
      <c r="E41">
        <v>0.67</v>
      </c>
      <c r="F41">
        <v>1.5</v>
      </c>
      <c r="G41">
        <f t="shared" si="2"/>
        <v>0.32999999999999996</v>
      </c>
      <c r="H41">
        <f t="shared" si="3"/>
        <v>1</v>
      </c>
      <c r="I41">
        <f t="shared" si="4"/>
        <v>0.31999999999999995</v>
      </c>
      <c r="J41">
        <f>J42/(1+L41/100)</f>
        <v>27.28186851579099</v>
      </c>
      <c r="K41">
        <v>0.01</v>
      </c>
      <c r="L41">
        <f t="shared" si="11"/>
        <v>-1.5806473506085617</v>
      </c>
      <c r="M41">
        <f t="shared" si="12"/>
        <v>2.1614026148035963</v>
      </c>
      <c r="N41">
        <f t="shared" si="7"/>
        <v>0.12322589402434247</v>
      </c>
    </row>
    <row r="42" spans="1:14" x14ac:dyDescent="0.2">
      <c r="A42">
        <f>A41+1</f>
        <v>40</v>
      </c>
      <c r="B42">
        <f t="shared" si="9"/>
        <v>2685.0638383899627</v>
      </c>
      <c r="C42">
        <v>2.5</v>
      </c>
      <c r="D42">
        <v>1.5</v>
      </c>
      <c r="E42">
        <v>0.67</v>
      </c>
      <c r="F42">
        <v>1.5</v>
      </c>
      <c r="G42">
        <f t="shared" si="2"/>
        <v>0.32999999999999996</v>
      </c>
      <c r="H42">
        <f t="shared" si="3"/>
        <v>1</v>
      </c>
      <c r="I42">
        <f t="shared" si="4"/>
        <v>0.31999999999999995</v>
      </c>
      <c r="J42">
        <f>K42*B42</f>
        <v>26.850638383899629</v>
      </c>
      <c r="K42">
        <f>0.01</f>
        <v>0.01</v>
      </c>
      <c r="L42">
        <f t="shared" si="11"/>
        <v>1.5058355833309736</v>
      </c>
      <c r="M42">
        <f t="shared" si="12"/>
        <v>3.0864829339395352</v>
      </c>
      <c r="N42">
        <f t="shared" si="7"/>
        <v>-2.3342333323894237E-4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F0C6-E92D-284C-8772-AB8E7824EE92}">
  <dimension ref="A1:T42"/>
  <sheetViews>
    <sheetView workbookViewId="0">
      <selection activeCell="C2" sqref="C2:C42"/>
    </sheetView>
  </sheetViews>
  <sheetFormatPr baseColWidth="10" defaultRowHeight="16" x14ac:dyDescent="0.2"/>
  <cols>
    <col min="3" max="3" width="15.5" bestFit="1" customWidth="1"/>
    <col min="4" max="4" width="15.5" customWidth="1"/>
    <col min="5" max="5" width="13.5" bestFit="1" customWidth="1"/>
    <col min="6" max="6" width="12.33203125" bestFit="1" customWidth="1"/>
    <col min="8" max="9" width="20" bestFit="1" customWidth="1"/>
    <col min="10" max="10" width="25.5" bestFit="1" customWidth="1"/>
    <col min="11" max="12" width="25.5" customWidth="1"/>
    <col min="13" max="13" width="15.5" bestFit="1" customWidth="1"/>
    <col min="14" max="14" width="17.1640625" bestFit="1" customWidth="1"/>
    <col min="15" max="15" width="17.1640625" customWidth="1"/>
    <col min="16" max="16" width="34.6640625" bestFit="1" customWidth="1"/>
  </cols>
  <sheetData>
    <row r="1" spans="1:20" x14ac:dyDescent="0.2">
      <c r="A1" t="s">
        <v>0</v>
      </c>
      <c r="B1" t="s">
        <v>25</v>
      </c>
      <c r="C1" t="s">
        <v>2</v>
      </c>
      <c r="D1" t="s">
        <v>26</v>
      </c>
      <c r="E1" t="s">
        <v>12</v>
      </c>
      <c r="F1" t="s">
        <v>14</v>
      </c>
      <c r="G1" t="s">
        <v>13</v>
      </c>
      <c r="H1" t="s">
        <v>16</v>
      </c>
      <c r="I1" t="s">
        <v>15</v>
      </c>
      <c r="J1" t="s">
        <v>17</v>
      </c>
      <c r="K1" t="s">
        <v>21</v>
      </c>
      <c r="L1" t="s">
        <v>22</v>
      </c>
      <c r="M1" t="s">
        <v>19</v>
      </c>
      <c r="N1" t="s">
        <v>20</v>
      </c>
      <c r="O1" t="s">
        <v>24</v>
      </c>
      <c r="P1" t="s">
        <v>23</v>
      </c>
      <c r="T1" t="s">
        <v>18</v>
      </c>
    </row>
    <row r="2" spans="1:20" x14ac:dyDescent="0.2">
      <c r="A2">
        <v>0</v>
      </c>
      <c r="B2">
        <v>0.1</v>
      </c>
      <c r="C2">
        <v>1000</v>
      </c>
      <c r="D2">
        <f>C2/(1-B2)</f>
        <v>1111.1111111111111</v>
      </c>
      <c r="E2">
        <v>2.5</v>
      </c>
      <c r="F2">
        <v>1.5</v>
      </c>
      <c r="G2">
        <v>0.67</v>
      </c>
      <c r="H2">
        <v>1.5</v>
      </c>
      <c r="I2">
        <f>1-G2</f>
        <v>0.32999999999999996</v>
      </c>
      <c r="J2">
        <f>E2-F2*(1-K2)-H2*K2</f>
        <v>0.99999999999999989</v>
      </c>
      <c r="K2">
        <f>I2-M2</f>
        <v>0.31373840421531224</v>
      </c>
      <c r="L2">
        <f>L3/(1+N2/100)</f>
        <v>16.261595784687721</v>
      </c>
      <c r="M2">
        <f>L2/C2</f>
        <v>1.6261595784687721E-2</v>
      </c>
      <c r="N2">
        <f t="shared" ref="N2:N10" si="0">N3-O2</f>
        <v>1.4941644166690264</v>
      </c>
      <c r="O2">
        <f t="shared" ref="O2:O9" si="1">1.428*O3</f>
        <v>3.0864829339395352</v>
      </c>
      <c r="P2">
        <f>($T$2-1)*M2*(N2-H2)*-1</f>
        <v>3.7958358918461425E-4</v>
      </c>
      <c r="T2">
        <v>5</v>
      </c>
    </row>
    <row r="3" spans="1:20" x14ac:dyDescent="0.2">
      <c r="A3">
        <f>A2+1</f>
        <v>1</v>
      </c>
      <c r="B3">
        <v>0.1</v>
      </c>
      <c r="C3">
        <f>C2*(1+E2/100)</f>
        <v>1025</v>
      </c>
      <c r="D3">
        <f t="shared" ref="D3:D42" si="2">C3/(1-B3)</f>
        <v>1138.8888888888889</v>
      </c>
      <c r="E3">
        <v>2.5</v>
      </c>
      <c r="F3">
        <v>1.5</v>
      </c>
      <c r="G3">
        <v>0.67</v>
      </c>
      <c r="H3">
        <v>1.5</v>
      </c>
      <c r="I3">
        <f t="shared" ref="I3:I42" si="3">1-G3</f>
        <v>0.32999999999999996</v>
      </c>
      <c r="J3">
        <f t="shared" ref="J3:J42" si="4">E3-F3*(1-K3)-H3*K3</f>
        <v>1</v>
      </c>
      <c r="K3">
        <f t="shared" ref="K3:K42" si="5">I3-M3</f>
        <v>0.31389797974391698</v>
      </c>
      <c r="L3">
        <f t="shared" ref="L3:L40" si="6">L4/(1+N3/100)</f>
        <v>16.504570762485077</v>
      </c>
      <c r="M3">
        <f t="shared" ref="M3:M40" si="7">L3/C3</f>
        <v>1.6102020256083004E-2</v>
      </c>
      <c r="N3">
        <f t="shared" si="0"/>
        <v>4.5806473506085617</v>
      </c>
      <c r="O3">
        <f t="shared" si="1"/>
        <v>2.1614026148035963</v>
      </c>
      <c r="P3">
        <f t="shared" ref="P3:P42" si="8">($T$2-1)*M3*(N3-H3)*-1</f>
        <v>-0.19841858416538999</v>
      </c>
    </row>
    <row r="4" spans="1:20" x14ac:dyDescent="0.2">
      <c r="A4">
        <f t="shared" ref="A4:A41" si="9">A3+1</f>
        <v>2</v>
      </c>
      <c r="B4">
        <v>0.1</v>
      </c>
      <c r="C4">
        <f t="shared" ref="C4:C42" si="10">C3*(1+E3/100)</f>
        <v>1050.625</v>
      </c>
      <c r="D4">
        <f t="shared" si="2"/>
        <v>1167.3611111111111</v>
      </c>
      <c r="E4">
        <v>2.5</v>
      </c>
      <c r="F4">
        <v>1.5</v>
      </c>
      <c r="G4">
        <v>0.67</v>
      </c>
      <c r="H4">
        <v>1.5</v>
      </c>
      <c r="I4">
        <f t="shared" si="3"/>
        <v>0.32999999999999996</v>
      </c>
      <c r="J4">
        <f t="shared" si="4"/>
        <v>1</v>
      </c>
      <c r="K4">
        <f t="shared" si="5"/>
        <v>0.31357112485820704</v>
      </c>
      <c r="L4">
        <f t="shared" si="6"/>
        <v>17.260586945846168</v>
      </c>
      <c r="M4">
        <f t="shared" si="7"/>
        <v>1.6428875141792903E-2</v>
      </c>
      <c r="N4">
        <f t="shared" si="0"/>
        <v>6.742049965412158</v>
      </c>
      <c r="O4">
        <f t="shared" si="1"/>
        <v>1.5135872652686249</v>
      </c>
      <c r="P4">
        <f t="shared" si="8"/>
        <v>-0.34448393747518458</v>
      </c>
    </row>
    <row r="5" spans="1:20" x14ac:dyDescent="0.2">
      <c r="A5">
        <f t="shared" si="9"/>
        <v>3</v>
      </c>
      <c r="B5">
        <v>0.1</v>
      </c>
      <c r="C5">
        <f t="shared" si="10"/>
        <v>1076.890625</v>
      </c>
      <c r="D5">
        <f t="shared" si="2"/>
        <v>1196.5451388888889</v>
      </c>
      <c r="E5">
        <v>2.5</v>
      </c>
      <c r="F5">
        <v>1.5</v>
      </c>
      <c r="G5">
        <v>0.67</v>
      </c>
      <c r="H5">
        <v>1.5</v>
      </c>
      <c r="I5">
        <f t="shared" si="3"/>
        <v>0.32999999999999996</v>
      </c>
      <c r="J5">
        <f t="shared" si="4"/>
        <v>1</v>
      </c>
      <c r="K5">
        <f t="shared" si="5"/>
        <v>0.31289120184135827</v>
      </c>
      <c r="L5">
        <f t="shared" si="6"/>
        <v>18.424304342058527</v>
      </c>
      <c r="M5">
        <f t="shared" si="7"/>
        <v>1.7108798158641716E-2</v>
      </c>
      <c r="N5">
        <f t="shared" si="0"/>
        <v>8.255637230680783</v>
      </c>
      <c r="O5">
        <f t="shared" si="1"/>
        <v>1.0599350597119221</v>
      </c>
      <c r="P5">
        <f t="shared" si="8"/>
        <v>-0.4623233352508912</v>
      </c>
    </row>
    <row r="6" spans="1:20" x14ac:dyDescent="0.2">
      <c r="A6">
        <f t="shared" si="9"/>
        <v>4</v>
      </c>
      <c r="B6">
        <v>0.1</v>
      </c>
      <c r="C6">
        <f t="shared" si="10"/>
        <v>1103.8128906249999</v>
      </c>
      <c r="D6">
        <f t="shared" si="2"/>
        <v>1226.4587673611111</v>
      </c>
      <c r="E6">
        <v>2.5</v>
      </c>
      <c r="F6">
        <v>1.5</v>
      </c>
      <c r="G6">
        <v>0.67</v>
      </c>
      <c r="H6">
        <v>1.5</v>
      </c>
      <c r="I6">
        <f t="shared" si="3"/>
        <v>0.32999999999999996</v>
      </c>
      <c r="J6">
        <f t="shared" si="4"/>
        <v>0.99999999999999989</v>
      </c>
      <c r="K6">
        <f t="shared" si="5"/>
        <v>0.31193049905448916</v>
      </c>
      <c r="L6">
        <f t="shared" si="6"/>
        <v>19.945348070815449</v>
      </c>
      <c r="M6">
        <f t="shared" si="7"/>
        <v>1.8069500945510804E-2</v>
      </c>
      <c r="N6">
        <f t="shared" si="0"/>
        <v>9.315572290392705</v>
      </c>
      <c r="O6">
        <f t="shared" si="1"/>
        <v>0.74225144237529572</v>
      </c>
      <c r="P6">
        <f t="shared" si="8"/>
        <v>-0.56489396356383603</v>
      </c>
    </row>
    <row r="7" spans="1:20" x14ac:dyDescent="0.2">
      <c r="A7">
        <f t="shared" si="9"/>
        <v>5</v>
      </c>
      <c r="B7">
        <v>0.1</v>
      </c>
      <c r="C7">
        <f t="shared" si="10"/>
        <v>1131.4082128906248</v>
      </c>
      <c r="D7">
        <f t="shared" si="2"/>
        <v>1257.1202365451386</v>
      </c>
      <c r="E7">
        <v>2.5</v>
      </c>
      <c r="F7">
        <v>1.5</v>
      </c>
      <c r="G7">
        <v>0.67</v>
      </c>
      <c r="H7">
        <v>1.5</v>
      </c>
      <c r="I7">
        <f t="shared" si="3"/>
        <v>0.32999999999999996</v>
      </c>
      <c r="J7">
        <f t="shared" si="4"/>
        <v>1</v>
      </c>
      <c r="K7">
        <f t="shared" si="5"/>
        <v>0.31072899671355797</v>
      </c>
      <c r="L7">
        <f t="shared" si="6"/>
        <v>21.803371388922709</v>
      </c>
      <c r="M7">
        <f t="shared" si="7"/>
        <v>1.9271003286442007E-2</v>
      </c>
      <c r="N7">
        <f t="shared" si="0"/>
        <v>10.057823732768</v>
      </c>
      <c r="O7">
        <f t="shared" si="1"/>
        <v>0.51978392323199984</v>
      </c>
      <c r="P7">
        <f t="shared" si="8"/>
        <v>-0.6596713971158541</v>
      </c>
    </row>
    <row r="8" spans="1:20" x14ac:dyDescent="0.2">
      <c r="A8">
        <f t="shared" si="9"/>
        <v>6</v>
      </c>
      <c r="B8">
        <v>0.1</v>
      </c>
      <c r="C8">
        <f t="shared" si="10"/>
        <v>1159.6934182128903</v>
      </c>
      <c r="D8">
        <f t="shared" si="2"/>
        <v>1288.5482424587669</v>
      </c>
      <c r="E8">
        <v>2.5</v>
      </c>
      <c r="F8">
        <v>1.5</v>
      </c>
      <c r="G8">
        <v>0.67</v>
      </c>
      <c r="H8">
        <v>1.5</v>
      </c>
      <c r="I8">
        <f t="shared" si="3"/>
        <v>0.32999999999999996</v>
      </c>
      <c r="J8">
        <f t="shared" si="4"/>
        <v>1</v>
      </c>
      <c r="K8">
        <f t="shared" si="5"/>
        <v>0.30930805187460653</v>
      </c>
      <c r="L8">
        <f t="shared" si="6"/>
        <v>23.996316051021324</v>
      </c>
      <c r="M8">
        <f t="shared" si="7"/>
        <v>2.069194812539344E-2</v>
      </c>
      <c r="N8">
        <f t="shared" si="0"/>
        <v>10.577607656</v>
      </c>
      <c r="O8">
        <f t="shared" si="1"/>
        <v>0.36399434399999991</v>
      </c>
      <c r="P8">
        <f t="shared" si="8"/>
        <v>-0.75133354688250531</v>
      </c>
    </row>
    <row r="9" spans="1:20" x14ac:dyDescent="0.2">
      <c r="A9">
        <f t="shared" si="9"/>
        <v>7</v>
      </c>
      <c r="B9">
        <v>0.1</v>
      </c>
      <c r="C9">
        <f t="shared" si="10"/>
        <v>1188.6857536682123</v>
      </c>
      <c r="D9">
        <f t="shared" si="2"/>
        <v>1320.7619485202358</v>
      </c>
      <c r="E9">
        <v>2.5</v>
      </c>
      <c r="F9">
        <v>1.5</v>
      </c>
      <c r="G9">
        <v>0.67</v>
      </c>
      <c r="H9">
        <v>1.5</v>
      </c>
      <c r="I9">
        <f t="shared" si="3"/>
        <v>0.32999999999999996</v>
      </c>
      <c r="J9">
        <f t="shared" si="4"/>
        <v>1</v>
      </c>
      <c r="K9">
        <f t="shared" si="5"/>
        <v>0.30767740369318963</v>
      </c>
      <c r="L9">
        <f t="shared" si="6"/>
        <v>26.534552214792111</v>
      </c>
      <c r="M9">
        <f t="shared" si="7"/>
        <v>2.2322596306810348E-2</v>
      </c>
      <c r="N9">
        <f t="shared" si="0"/>
        <v>10.941602</v>
      </c>
      <c r="O9">
        <f t="shared" si="1"/>
        <v>0.25489799999999996</v>
      </c>
      <c r="P9">
        <f t="shared" si="8"/>
        <v>-0.84304427974229279</v>
      </c>
    </row>
    <row r="10" spans="1:20" x14ac:dyDescent="0.2">
      <c r="A10">
        <f t="shared" si="9"/>
        <v>8</v>
      </c>
      <c r="B10">
        <v>0.1</v>
      </c>
      <c r="C10">
        <f t="shared" si="10"/>
        <v>1218.4028975099175</v>
      </c>
      <c r="D10">
        <f t="shared" si="2"/>
        <v>1353.7809972332416</v>
      </c>
      <c r="E10">
        <v>2.5</v>
      </c>
      <c r="F10">
        <v>1.5</v>
      </c>
      <c r="G10">
        <v>0.67</v>
      </c>
      <c r="H10">
        <v>1.5</v>
      </c>
      <c r="I10">
        <f t="shared" si="3"/>
        <v>0.32999999999999996</v>
      </c>
      <c r="J10">
        <f t="shared" si="4"/>
        <v>0.99999999999999989</v>
      </c>
      <c r="K10">
        <f t="shared" si="5"/>
        <v>0.3058389795602261</v>
      </c>
      <c r="L10">
        <f>L11/(1+N10/100)</f>
        <v>29.437857310616849</v>
      </c>
      <c r="M10">
        <f t="shared" si="7"/>
        <v>2.4161020439773889E-2</v>
      </c>
      <c r="N10">
        <f t="shared" si="0"/>
        <v>11.1965</v>
      </c>
      <c r="O10">
        <f>1.428*O11</f>
        <v>0.17849999999999999</v>
      </c>
      <c r="P10">
        <f t="shared" si="8"/>
        <v>-0.93710933877707014</v>
      </c>
    </row>
    <row r="11" spans="1:20" x14ac:dyDescent="0.2">
      <c r="A11">
        <f t="shared" si="9"/>
        <v>9</v>
      </c>
      <c r="B11">
        <v>0.1</v>
      </c>
      <c r="C11">
        <f t="shared" si="10"/>
        <v>1248.8629699476653</v>
      </c>
      <c r="D11">
        <f t="shared" si="2"/>
        <v>1387.6255221640724</v>
      </c>
      <c r="E11">
        <v>2.5</v>
      </c>
      <c r="F11">
        <v>1.5</v>
      </c>
      <c r="G11">
        <v>0.67</v>
      </c>
      <c r="H11">
        <v>1.5</v>
      </c>
      <c r="I11">
        <f t="shared" si="3"/>
        <v>0.32999999999999996</v>
      </c>
      <c r="J11">
        <f>E11-F11*(1-K11)-H11*K11</f>
        <v>1</v>
      </c>
      <c r="K11">
        <f t="shared" si="5"/>
        <v>0.3037890642992066</v>
      </c>
      <c r="L11">
        <f t="shared" si="6"/>
        <v>32.733867004400068</v>
      </c>
      <c r="M11">
        <f t="shared" si="7"/>
        <v>2.6210935700793345E-2</v>
      </c>
      <c r="N11">
        <f>N12-O11</f>
        <v>11.375</v>
      </c>
      <c r="O11">
        <v>0.125</v>
      </c>
      <c r="P11">
        <f t="shared" si="8"/>
        <v>-1.0353319601813371</v>
      </c>
    </row>
    <row r="12" spans="1:20" x14ac:dyDescent="0.2">
      <c r="A12">
        <f t="shared" si="9"/>
        <v>10</v>
      </c>
      <c r="B12">
        <v>0.1</v>
      </c>
      <c r="C12">
        <f t="shared" si="10"/>
        <v>1280.0845441963568</v>
      </c>
      <c r="D12">
        <f t="shared" si="2"/>
        <v>1422.3161602181742</v>
      </c>
      <c r="E12">
        <v>2.5</v>
      </c>
      <c r="F12">
        <v>1.5</v>
      </c>
      <c r="G12">
        <v>0.67</v>
      </c>
      <c r="H12">
        <v>1.5</v>
      </c>
      <c r="I12">
        <f t="shared" si="3"/>
        <v>0.32999999999999996</v>
      </c>
      <c r="J12">
        <f t="shared" si="4"/>
        <v>0.99999999999999989</v>
      </c>
      <c r="K12">
        <f t="shared" si="5"/>
        <v>0.30151958084218672</v>
      </c>
      <c r="L12">
        <f>L13/(1+N12/100)</f>
        <v>36.457344376150573</v>
      </c>
      <c r="M12">
        <f t="shared" si="7"/>
        <v>2.8480419157813259E-2</v>
      </c>
      <c r="N12">
        <v>11.5</v>
      </c>
      <c r="O12">
        <v>0</v>
      </c>
      <c r="P12">
        <f t="shared" si="8"/>
        <v>-1.1392167663125303</v>
      </c>
    </row>
    <row r="13" spans="1:20" x14ac:dyDescent="0.2">
      <c r="A13">
        <f t="shared" si="9"/>
        <v>11</v>
      </c>
      <c r="B13">
        <v>0.1</v>
      </c>
      <c r="C13">
        <f t="shared" si="10"/>
        <v>1312.0866578012656</v>
      </c>
      <c r="D13">
        <f t="shared" si="2"/>
        <v>1457.8740642236285</v>
      </c>
      <c r="E13">
        <v>2.5</v>
      </c>
      <c r="F13">
        <v>1.5</v>
      </c>
      <c r="G13">
        <v>0.67</v>
      </c>
      <c r="H13">
        <v>1.5</v>
      </c>
      <c r="I13">
        <f t="shared" si="3"/>
        <v>0.32999999999999996</v>
      </c>
      <c r="J13">
        <f t="shared" si="4"/>
        <v>1</v>
      </c>
      <c r="K13">
        <f t="shared" si="5"/>
        <v>0.29901886111125675</v>
      </c>
      <c r="L13">
        <f t="shared" si="6"/>
        <v>40.649938979407885</v>
      </c>
      <c r="M13">
        <f t="shared" si="7"/>
        <v>3.0981138888743202E-2</v>
      </c>
      <c r="N13">
        <v>10.5</v>
      </c>
      <c r="P13">
        <f t="shared" si="8"/>
        <v>-1.1153209999947553</v>
      </c>
    </row>
    <row r="14" spans="1:20" x14ac:dyDescent="0.2">
      <c r="A14">
        <f t="shared" si="9"/>
        <v>12</v>
      </c>
      <c r="B14">
        <v>0.1</v>
      </c>
      <c r="C14">
        <f t="shared" si="10"/>
        <v>1344.8888242462972</v>
      </c>
      <c r="D14">
        <f t="shared" si="2"/>
        <v>1494.3209158292191</v>
      </c>
      <c r="E14">
        <v>2.5</v>
      </c>
      <c r="F14">
        <v>1.5</v>
      </c>
      <c r="G14">
        <v>0.67</v>
      </c>
      <c r="H14">
        <v>1.5</v>
      </c>
      <c r="I14">
        <f t="shared" si="3"/>
        <v>0.32999999999999996</v>
      </c>
      <c r="J14">
        <f t="shared" si="4"/>
        <v>0.99999999999999978</v>
      </c>
      <c r="K14">
        <f t="shared" si="5"/>
        <v>0.29660082100286705</v>
      </c>
      <c r="L14">
        <f t="shared" si="6"/>
        <v>44.918182572245712</v>
      </c>
      <c r="M14">
        <f t="shared" si="7"/>
        <v>3.3399178997132919E-2</v>
      </c>
      <c r="N14">
        <v>9.5</v>
      </c>
      <c r="P14">
        <f t="shared" si="8"/>
        <v>-1.0687737279082534</v>
      </c>
    </row>
    <row r="15" spans="1:20" x14ac:dyDescent="0.2">
      <c r="A15">
        <f t="shared" si="9"/>
        <v>13</v>
      </c>
      <c r="B15">
        <v>0.1</v>
      </c>
      <c r="C15">
        <f t="shared" si="10"/>
        <v>1378.5110448524545</v>
      </c>
      <c r="D15">
        <f t="shared" si="2"/>
        <v>1531.6789387249494</v>
      </c>
      <c r="E15">
        <v>2.5</v>
      </c>
      <c r="F15">
        <v>1.5</v>
      </c>
      <c r="G15">
        <v>0.67</v>
      </c>
      <c r="H15">
        <v>1.5</v>
      </c>
      <c r="I15">
        <f t="shared" si="3"/>
        <v>0.32999999999999996</v>
      </c>
      <c r="J15">
        <f t="shared" si="4"/>
        <v>0.99999999999999989</v>
      </c>
      <c r="K15">
        <f t="shared" si="5"/>
        <v>0.29431990146159942</v>
      </c>
      <c r="L15">
        <f t="shared" si="6"/>
        <v>49.185409916609053</v>
      </c>
      <c r="M15">
        <f t="shared" si="7"/>
        <v>3.5680098538400533E-2</v>
      </c>
      <c r="N15">
        <v>8.5</v>
      </c>
      <c r="P15">
        <f t="shared" si="8"/>
        <v>-0.99904275907521489</v>
      </c>
    </row>
    <row r="16" spans="1:20" x14ac:dyDescent="0.2">
      <c r="A16">
        <f t="shared" si="9"/>
        <v>14</v>
      </c>
      <c r="B16">
        <v>0.1</v>
      </c>
      <c r="C16">
        <f t="shared" si="10"/>
        <v>1412.9738209737657</v>
      </c>
      <c r="D16">
        <f t="shared" si="2"/>
        <v>1569.970912193073</v>
      </c>
      <c r="E16">
        <v>2.5</v>
      </c>
      <c r="F16">
        <v>1.5</v>
      </c>
      <c r="G16">
        <v>0.67</v>
      </c>
      <c r="H16">
        <v>1.5</v>
      </c>
      <c r="I16">
        <f t="shared" si="3"/>
        <v>0.32999999999999996</v>
      </c>
      <c r="J16">
        <f t="shared" si="4"/>
        <v>1</v>
      </c>
      <c r="K16">
        <f t="shared" si="5"/>
        <v>0.29223131032764427</v>
      </c>
      <c r="L16">
        <f t="shared" si="6"/>
        <v>53.366169759520822</v>
      </c>
      <c r="M16">
        <f t="shared" si="7"/>
        <v>3.7768689672355693E-2</v>
      </c>
      <c r="N16">
        <v>7.5</v>
      </c>
      <c r="P16">
        <f t="shared" si="8"/>
        <v>-0.90644855213653663</v>
      </c>
    </row>
    <row r="17" spans="1:16" x14ac:dyDescent="0.2">
      <c r="A17">
        <f t="shared" si="9"/>
        <v>15</v>
      </c>
      <c r="B17">
        <v>0.1</v>
      </c>
      <c r="C17">
        <f t="shared" si="10"/>
        <v>1448.2981664981096</v>
      </c>
      <c r="D17">
        <f t="shared" si="2"/>
        <v>1609.2201849978994</v>
      </c>
      <c r="E17">
        <v>2.5</v>
      </c>
      <c r="F17">
        <v>1.5</v>
      </c>
      <c r="G17">
        <v>0.67</v>
      </c>
      <c r="H17">
        <v>1.5</v>
      </c>
      <c r="I17">
        <f t="shared" si="3"/>
        <v>0.32999999999999996</v>
      </c>
      <c r="J17">
        <f t="shared" si="4"/>
        <v>1</v>
      </c>
      <c r="K17">
        <f t="shared" si="5"/>
        <v>0.29038893522167569</v>
      </c>
      <c r="L17">
        <f t="shared" si="6"/>
        <v>57.368632491484881</v>
      </c>
      <c r="M17">
        <f t="shared" si="7"/>
        <v>3.9611064778324268E-2</v>
      </c>
      <c r="N17">
        <v>6.5</v>
      </c>
      <c r="P17">
        <f t="shared" si="8"/>
        <v>-0.79222129556648535</v>
      </c>
    </row>
    <row r="18" spans="1:16" x14ac:dyDescent="0.2">
      <c r="A18">
        <f t="shared" si="9"/>
        <v>16</v>
      </c>
      <c r="B18">
        <v>0.1</v>
      </c>
      <c r="C18">
        <f t="shared" si="10"/>
        <v>1484.5056206605623</v>
      </c>
      <c r="D18">
        <f t="shared" si="2"/>
        <v>1649.450689622847</v>
      </c>
      <c r="E18">
        <v>2.5</v>
      </c>
      <c r="F18">
        <v>1.5</v>
      </c>
      <c r="G18">
        <v>0.67</v>
      </c>
      <c r="H18">
        <v>1.5</v>
      </c>
      <c r="I18">
        <f t="shared" si="3"/>
        <v>0.32999999999999996</v>
      </c>
      <c r="J18">
        <f t="shared" si="4"/>
        <v>1</v>
      </c>
      <c r="K18">
        <f t="shared" si="5"/>
        <v>0.28884313757178987</v>
      </c>
      <c r="L18">
        <f t="shared" si="6"/>
        <v>61.097593603431399</v>
      </c>
      <c r="M18">
        <f t="shared" si="7"/>
        <v>4.1156862428210095E-2</v>
      </c>
      <c r="N18">
        <v>5.5</v>
      </c>
      <c r="P18">
        <f t="shared" si="8"/>
        <v>-0.65850979885136152</v>
      </c>
    </row>
    <row r="19" spans="1:16" x14ac:dyDescent="0.2">
      <c r="A19">
        <f t="shared" si="9"/>
        <v>17</v>
      </c>
      <c r="B19">
        <v>0.1</v>
      </c>
      <c r="C19">
        <f t="shared" si="10"/>
        <v>1521.6182611770762</v>
      </c>
      <c r="D19">
        <f t="shared" si="2"/>
        <v>1690.6869568634179</v>
      </c>
      <c r="E19">
        <v>2.5</v>
      </c>
      <c r="F19">
        <v>1.5</v>
      </c>
      <c r="G19">
        <v>0.67</v>
      </c>
      <c r="H19">
        <v>1.5</v>
      </c>
      <c r="I19">
        <f t="shared" si="3"/>
        <v>0.32999999999999996</v>
      </c>
      <c r="J19">
        <f t="shared" si="4"/>
        <v>0.99999999999999978</v>
      </c>
      <c r="K19">
        <f t="shared" si="5"/>
        <v>0.28763854647633008</v>
      </c>
      <c r="L19">
        <f t="shared" si="6"/>
        <v>64.457961251620119</v>
      </c>
      <c r="M19">
        <f t="shared" si="7"/>
        <v>4.2361453523669899E-2</v>
      </c>
      <c r="N19">
        <v>4.5</v>
      </c>
      <c r="P19">
        <f t="shared" si="8"/>
        <v>-0.50833744228403877</v>
      </c>
    </row>
    <row r="20" spans="1:16" x14ac:dyDescent="0.2">
      <c r="A20">
        <f t="shared" si="9"/>
        <v>18</v>
      </c>
      <c r="B20">
        <v>0.1</v>
      </c>
      <c r="C20">
        <f t="shared" si="10"/>
        <v>1559.658717706503</v>
      </c>
      <c r="D20">
        <f t="shared" si="2"/>
        <v>1732.9541307850034</v>
      </c>
      <c r="E20">
        <v>2.5</v>
      </c>
      <c r="F20">
        <v>1.5</v>
      </c>
      <c r="G20">
        <v>0.67</v>
      </c>
      <c r="H20">
        <v>1.5</v>
      </c>
      <c r="I20">
        <f t="shared" si="3"/>
        <v>0.32999999999999996</v>
      </c>
      <c r="J20">
        <f t="shared" si="4"/>
        <v>0.99999999999999989</v>
      </c>
      <c r="K20">
        <f t="shared" si="5"/>
        <v>0.28681198152952675</v>
      </c>
      <c r="L20">
        <f t="shared" si="6"/>
        <v>67.358569507943017</v>
      </c>
      <c r="M20">
        <f t="shared" si="7"/>
        <v>4.3188018470473211E-2</v>
      </c>
      <c r="N20">
        <v>3.5</v>
      </c>
      <c r="P20">
        <f t="shared" si="8"/>
        <v>-0.34550414776378569</v>
      </c>
    </row>
    <row r="21" spans="1:16" x14ac:dyDescent="0.2">
      <c r="A21">
        <f t="shared" si="9"/>
        <v>19</v>
      </c>
      <c r="B21">
        <v>0.1</v>
      </c>
      <c r="C21">
        <f t="shared" si="10"/>
        <v>1598.6501856491655</v>
      </c>
      <c r="D21">
        <f t="shared" si="2"/>
        <v>1776.2779840546282</v>
      </c>
      <c r="E21">
        <v>2.5</v>
      </c>
      <c r="F21">
        <v>1.5</v>
      </c>
      <c r="G21">
        <v>0.67</v>
      </c>
      <c r="H21">
        <v>1.5</v>
      </c>
      <c r="I21">
        <f t="shared" si="3"/>
        <v>0.32999999999999996</v>
      </c>
      <c r="J21">
        <f t="shared" si="4"/>
        <v>0.99999999999999989</v>
      </c>
      <c r="K21">
        <f t="shared" si="5"/>
        <v>0.2863906350078636</v>
      </c>
      <c r="L21">
        <f t="shared" si="6"/>
        <v>69.716119440721016</v>
      </c>
      <c r="M21">
        <f t="shared" si="7"/>
        <v>4.3609364992136364E-2</v>
      </c>
      <c r="N21">
        <v>2.5</v>
      </c>
      <c r="P21">
        <f t="shared" si="8"/>
        <v>-0.17443745996854546</v>
      </c>
    </row>
    <row r="22" spans="1:16" x14ac:dyDescent="0.2">
      <c r="A22">
        <f t="shared" si="9"/>
        <v>20</v>
      </c>
      <c r="B22">
        <v>0.1</v>
      </c>
      <c r="C22">
        <f t="shared" si="10"/>
        <v>1638.6164402903944</v>
      </c>
      <c r="D22">
        <f t="shared" si="2"/>
        <v>1820.6849336559937</v>
      </c>
      <c r="E22">
        <v>2.5</v>
      </c>
      <c r="F22">
        <v>1.5</v>
      </c>
      <c r="G22">
        <v>0.67</v>
      </c>
      <c r="H22">
        <v>1.5</v>
      </c>
      <c r="I22">
        <f t="shared" si="3"/>
        <v>0.32999999999999996</v>
      </c>
      <c r="J22">
        <f t="shared" si="4"/>
        <v>0.99999999999999989</v>
      </c>
      <c r="K22">
        <f t="shared" si="5"/>
        <v>0.2863906350078636</v>
      </c>
      <c r="L22">
        <f t="shared" si="6"/>
        <v>71.45902242673904</v>
      </c>
      <c r="M22">
        <f t="shared" si="7"/>
        <v>4.3609364992136371E-2</v>
      </c>
      <c r="N22">
        <v>1.5</v>
      </c>
      <c r="P22">
        <f t="shared" si="8"/>
        <v>0</v>
      </c>
    </row>
    <row r="23" spans="1:16" x14ac:dyDescent="0.2">
      <c r="A23">
        <f t="shared" si="9"/>
        <v>21</v>
      </c>
      <c r="B23">
        <v>0.1</v>
      </c>
      <c r="C23">
        <f t="shared" si="10"/>
        <v>1679.5818512976541</v>
      </c>
      <c r="D23">
        <f t="shared" si="2"/>
        <v>1866.2020569973934</v>
      </c>
      <c r="E23">
        <v>2.5</v>
      </c>
      <c r="F23">
        <v>1.5</v>
      </c>
      <c r="G23">
        <v>0.67</v>
      </c>
      <c r="H23">
        <v>1.5</v>
      </c>
      <c r="I23">
        <f t="shared" si="3"/>
        <v>0.32999999999999996</v>
      </c>
      <c r="J23">
        <f t="shared" si="4"/>
        <v>1</v>
      </c>
      <c r="K23">
        <f t="shared" si="5"/>
        <v>0.28681609222729909</v>
      </c>
      <c r="L23">
        <f t="shared" si="6"/>
        <v>72.530907763140121</v>
      </c>
      <c r="M23">
        <f t="shared" si="7"/>
        <v>4.318390777270089E-2</v>
      </c>
      <c r="N23">
        <v>0.5</v>
      </c>
      <c r="P23">
        <f t="shared" si="8"/>
        <v>0.17273563109080356</v>
      </c>
    </row>
    <row r="24" spans="1:16" x14ac:dyDescent="0.2">
      <c r="A24">
        <f t="shared" si="9"/>
        <v>22</v>
      </c>
      <c r="B24">
        <v>0.1</v>
      </c>
      <c r="C24">
        <f t="shared" si="10"/>
        <v>1721.5713975800952</v>
      </c>
      <c r="D24">
        <f t="shared" si="2"/>
        <v>1912.8571084223279</v>
      </c>
      <c r="E24">
        <v>2.5</v>
      </c>
      <c r="F24">
        <v>1.5</v>
      </c>
      <c r="G24">
        <v>0.67</v>
      </c>
      <c r="H24">
        <v>1.5</v>
      </c>
      <c r="I24">
        <f t="shared" si="3"/>
        <v>0.32999999999999996</v>
      </c>
      <c r="J24">
        <f t="shared" si="4"/>
        <v>1</v>
      </c>
      <c r="K24">
        <f t="shared" si="5"/>
        <v>0.28765870506188834</v>
      </c>
      <c r="L24">
        <f t="shared" si="6"/>
        <v>72.893562301955811</v>
      </c>
      <c r="M24">
        <f t="shared" si="7"/>
        <v>4.2341294938111611E-2</v>
      </c>
      <c r="N24">
        <v>-0.5</v>
      </c>
      <c r="P24">
        <f t="shared" si="8"/>
        <v>0.33873035950489289</v>
      </c>
    </row>
    <row r="25" spans="1:16" x14ac:dyDescent="0.2">
      <c r="A25">
        <f t="shared" si="9"/>
        <v>23</v>
      </c>
      <c r="B25">
        <v>0.1</v>
      </c>
      <c r="C25">
        <f t="shared" si="10"/>
        <v>1764.6106825195975</v>
      </c>
      <c r="D25">
        <f t="shared" si="2"/>
        <v>1960.6785361328862</v>
      </c>
      <c r="E25">
        <v>2.5</v>
      </c>
      <c r="F25">
        <v>1.5</v>
      </c>
      <c r="G25">
        <v>0.67</v>
      </c>
      <c r="H25">
        <v>1.5</v>
      </c>
      <c r="I25">
        <f t="shared" si="3"/>
        <v>0.32999999999999996</v>
      </c>
      <c r="J25">
        <f t="shared" si="4"/>
        <v>1</v>
      </c>
      <c r="K25">
        <f t="shared" si="5"/>
        <v>0.28889796247471111</v>
      </c>
      <c r="L25">
        <f t="shared" si="6"/>
        <v>72.529094490446028</v>
      </c>
      <c r="M25">
        <f t="shared" si="7"/>
        <v>4.1102037525288827E-2</v>
      </c>
      <c r="N25">
        <v>-1.5</v>
      </c>
      <c r="P25">
        <f t="shared" si="8"/>
        <v>0.49322445030346596</v>
      </c>
    </row>
    <row r="26" spans="1:16" x14ac:dyDescent="0.2">
      <c r="A26">
        <f t="shared" si="9"/>
        <v>24</v>
      </c>
      <c r="B26">
        <v>0.1</v>
      </c>
      <c r="C26">
        <f t="shared" si="10"/>
        <v>1808.7259495825872</v>
      </c>
      <c r="D26">
        <f t="shared" si="2"/>
        <v>2009.695499536208</v>
      </c>
      <c r="E26">
        <v>2.5</v>
      </c>
      <c r="F26">
        <v>1.5</v>
      </c>
      <c r="G26">
        <v>0.67</v>
      </c>
      <c r="H26">
        <v>1.5</v>
      </c>
      <c r="I26">
        <f t="shared" si="3"/>
        <v>0.32999999999999996</v>
      </c>
      <c r="J26">
        <f t="shared" si="4"/>
        <v>0.99999999999999989</v>
      </c>
      <c r="K26">
        <f t="shared" si="5"/>
        <v>0.29050194442691751</v>
      </c>
      <c r="L26">
        <f t="shared" si="6"/>
        <v>71.441158073089341</v>
      </c>
      <c r="M26">
        <f t="shared" si="7"/>
        <v>3.949805557308244E-2</v>
      </c>
      <c r="N26">
        <v>-2.5</v>
      </c>
      <c r="P26">
        <f t="shared" si="8"/>
        <v>0.63196888916931904</v>
      </c>
    </row>
    <row r="27" spans="1:16" x14ac:dyDescent="0.2">
      <c r="A27">
        <f t="shared" si="9"/>
        <v>25</v>
      </c>
      <c r="B27">
        <v>0.1</v>
      </c>
      <c r="C27">
        <f t="shared" si="10"/>
        <v>1853.9440983221516</v>
      </c>
      <c r="D27">
        <f t="shared" si="2"/>
        <v>2059.9378870246128</v>
      </c>
      <c r="E27">
        <v>2.5</v>
      </c>
      <c r="F27">
        <v>1.5</v>
      </c>
      <c r="G27">
        <v>0.67</v>
      </c>
      <c r="H27">
        <v>1.5</v>
      </c>
      <c r="I27">
        <f t="shared" si="3"/>
        <v>0.32999999999999996</v>
      </c>
      <c r="J27">
        <f t="shared" si="4"/>
        <v>1</v>
      </c>
      <c r="K27">
        <f t="shared" si="5"/>
        <v>0.29242867884511664</v>
      </c>
      <c r="L27">
        <f t="shared" si="6"/>
        <v>69.655129121262107</v>
      </c>
      <c r="M27">
        <f t="shared" si="7"/>
        <v>3.7571321154883305E-2</v>
      </c>
      <c r="N27">
        <v>-3.5</v>
      </c>
      <c r="P27">
        <f t="shared" si="8"/>
        <v>0.75142642309766616</v>
      </c>
    </row>
    <row r="28" spans="1:16" x14ac:dyDescent="0.2">
      <c r="A28">
        <f t="shared" si="9"/>
        <v>26</v>
      </c>
      <c r="B28">
        <v>0.1</v>
      </c>
      <c r="C28">
        <f t="shared" si="10"/>
        <v>1900.2927007802052</v>
      </c>
      <c r="D28">
        <f t="shared" si="2"/>
        <v>2111.436334200228</v>
      </c>
      <c r="E28">
        <v>2.5</v>
      </c>
      <c r="F28">
        <v>1.5</v>
      </c>
      <c r="G28">
        <v>0.67</v>
      </c>
      <c r="H28">
        <v>1.5</v>
      </c>
      <c r="I28">
        <f t="shared" si="3"/>
        <v>0.32999999999999996</v>
      </c>
      <c r="J28">
        <f t="shared" si="4"/>
        <v>0.99999999999999989</v>
      </c>
      <c r="K28">
        <f t="shared" si="5"/>
        <v>0.29462797569320737</v>
      </c>
      <c r="L28">
        <f t="shared" si="6"/>
        <v>67.217199602017928</v>
      </c>
      <c r="M28">
        <f t="shared" si="7"/>
        <v>3.5372024306792572E-2</v>
      </c>
      <c r="N28">
        <v>-4.5</v>
      </c>
      <c r="P28">
        <f t="shared" si="8"/>
        <v>0.84892858336302179</v>
      </c>
    </row>
    <row r="29" spans="1:16" x14ac:dyDescent="0.2">
      <c r="A29">
        <f t="shared" si="9"/>
        <v>27</v>
      </c>
      <c r="B29">
        <v>0.1</v>
      </c>
      <c r="C29">
        <f t="shared" si="10"/>
        <v>1947.8000182997102</v>
      </c>
      <c r="D29">
        <f t="shared" si="2"/>
        <v>2164.2222425552336</v>
      </c>
      <c r="E29">
        <v>2.5</v>
      </c>
      <c r="F29">
        <v>1.5</v>
      </c>
      <c r="G29">
        <v>0.67</v>
      </c>
      <c r="H29">
        <v>1.5</v>
      </c>
      <c r="I29">
        <f t="shared" si="3"/>
        <v>0.32999999999999996</v>
      </c>
      <c r="J29">
        <f t="shared" si="4"/>
        <v>1</v>
      </c>
      <c r="K29">
        <f t="shared" si="5"/>
        <v>0.29704362613367125</v>
      </c>
      <c r="L29">
        <f t="shared" si="6"/>
        <v>64.192425619927121</v>
      </c>
      <c r="M29">
        <f t="shared" si="7"/>
        <v>3.2956373866328693E-2</v>
      </c>
      <c r="N29">
        <v>-5.5</v>
      </c>
      <c r="P29">
        <f t="shared" si="8"/>
        <v>0.92277846825720344</v>
      </c>
    </row>
    <row r="30" spans="1:16" x14ac:dyDescent="0.2">
      <c r="A30">
        <f t="shared" si="9"/>
        <v>28</v>
      </c>
      <c r="B30">
        <v>0.1</v>
      </c>
      <c r="C30">
        <f t="shared" si="10"/>
        <v>1996.4950187572028</v>
      </c>
      <c r="D30">
        <f t="shared" si="2"/>
        <v>2218.3277986191142</v>
      </c>
      <c r="E30">
        <v>2.5</v>
      </c>
      <c r="F30">
        <v>1.5</v>
      </c>
      <c r="G30">
        <v>0.67</v>
      </c>
      <c r="H30">
        <v>1.5</v>
      </c>
      <c r="I30">
        <f t="shared" si="3"/>
        <v>0.32999999999999996</v>
      </c>
      <c r="J30">
        <f t="shared" si="4"/>
        <v>1</v>
      </c>
      <c r="K30">
        <f t="shared" si="5"/>
        <v>0.2996158309232384</v>
      </c>
      <c r="L30">
        <f t="shared" si="6"/>
        <v>60.661842210831132</v>
      </c>
      <c r="M30">
        <f t="shared" si="7"/>
        <v>3.0384169076761579E-2</v>
      </c>
      <c r="N30">
        <v>-6.5</v>
      </c>
      <c r="P30">
        <f t="shared" si="8"/>
        <v>0.97229341045637052</v>
      </c>
    </row>
    <row r="31" spans="1:16" x14ac:dyDescent="0.2">
      <c r="A31">
        <f t="shared" si="9"/>
        <v>29</v>
      </c>
      <c r="B31">
        <v>0.1</v>
      </c>
      <c r="C31">
        <f t="shared" si="10"/>
        <v>2046.4073942261327</v>
      </c>
      <c r="D31">
        <f t="shared" si="2"/>
        <v>2273.7859935845918</v>
      </c>
      <c r="E31">
        <v>2.5</v>
      </c>
      <c r="F31">
        <v>1.5</v>
      </c>
      <c r="G31">
        <v>0.67</v>
      </c>
      <c r="H31">
        <v>1.5</v>
      </c>
      <c r="I31">
        <f t="shared" si="3"/>
        <v>0.32999999999999996</v>
      </c>
      <c r="J31">
        <f t="shared" si="4"/>
        <v>1</v>
      </c>
      <c r="K31">
        <f t="shared" si="5"/>
        <v>0.30228370918363695</v>
      </c>
      <c r="L31">
        <f t="shared" si="6"/>
        <v>56.718822467127112</v>
      </c>
      <c r="M31">
        <f t="shared" si="7"/>
        <v>2.7716290816363006E-2</v>
      </c>
      <c r="N31">
        <v>-7.5</v>
      </c>
      <c r="P31">
        <f t="shared" si="8"/>
        <v>0.99778646938906823</v>
      </c>
    </row>
    <row r="32" spans="1:16" x14ac:dyDescent="0.2">
      <c r="A32">
        <f t="shared" si="9"/>
        <v>30</v>
      </c>
      <c r="B32">
        <v>0.1</v>
      </c>
      <c r="C32">
        <f t="shared" si="10"/>
        <v>2097.5675790817859</v>
      </c>
      <c r="D32">
        <f t="shared" si="2"/>
        <v>2330.6306434242065</v>
      </c>
      <c r="E32">
        <v>2.5</v>
      </c>
      <c r="F32">
        <v>1.5</v>
      </c>
      <c r="G32">
        <v>0.67</v>
      </c>
      <c r="H32">
        <v>1.5</v>
      </c>
      <c r="I32">
        <f t="shared" si="3"/>
        <v>0.32999999999999996</v>
      </c>
      <c r="J32">
        <f t="shared" si="4"/>
        <v>1</v>
      </c>
      <c r="K32">
        <f t="shared" si="5"/>
        <v>0.30498773755596503</v>
      </c>
      <c r="L32">
        <f t="shared" si="6"/>
        <v>52.464910782092581</v>
      </c>
      <c r="M32">
        <f t="shared" si="7"/>
        <v>2.501226244403491E-2</v>
      </c>
      <c r="N32">
        <v>-8.5</v>
      </c>
      <c r="O32">
        <v>0</v>
      </c>
      <c r="P32">
        <f t="shared" si="8"/>
        <v>1.0004904977613964</v>
      </c>
    </row>
    <row r="33" spans="1:16" x14ac:dyDescent="0.2">
      <c r="A33">
        <f t="shared" si="9"/>
        <v>31</v>
      </c>
      <c r="B33">
        <v>0.1</v>
      </c>
      <c r="C33">
        <f t="shared" si="10"/>
        <v>2150.0067685588301</v>
      </c>
      <c r="D33">
        <f t="shared" si="2"/>
        <v>2388.8964095098113</v>
      </c>
      <c r="E33">
        <v>2.5</v>
      </c>
      <c r="F33">
        <v>1.5</v>
      </c>
      <c r="G33">
        <v>0.67</v>
      </c>
      <c r="H33">
        <v>1.5</v>
      </c>
      <c r="I33">
        <f t="shared" si="3"/>
        <v>0.32999999999999996</v>
      </c>
      <c r="J33">
        <f t="shared" si="4"/>
        <v>1</v>
      </c>
      <c r="K33">
        <f t="shared" si="5"/>
        <v>0.30767198035483706</v>
      </c>
      <c r="L33">
        <f t="shared" si="6"/>
        <v>48.005393365614715</v>
      </c>
      <c r="M33">
        <f t="shared" si="7"/>
        <v>2.2328019645162879E-2</v>
      </c>
      <c r="N33">
        <f>N32+O33</f>
        <v>-8.375</v>
      </c>
      <c r="O33">
        <v>0.125</v>
      </c>
      <c r="P33">
        <f t="shared" si="8"/>
        <v>0.88195677598393374</v>
      </c>
    </row>
    <row r="34" spans="1:16" x14ac:dyDescent="0.2">
      <c r="A34">
        <f t="shared" si="9"/>
        <v>32</v>
      </c>
      <c r="B34">
        <v>0.1</v>
      </c>
      <c r="C34">
        <f t="shared" si="10"/>
        <v>2203.7569377728005</v>
      </c>
      <c r="D34">
        <f t="shared" si="2"/>
        <v>2448.6188197475562</v>
      </c>
      <c r="E34">
        <v>2.5</v>
      </c>
      <c r="F34">
        <v>1.5</v>
      </c>
      <c r="G34">
        <v>0.67</v>
      </c>
      <c r="H34">
        <v>1.5</v>
      </c>
      <c r="I34">
        <f t="shared" si="3"/>
        <v>0.32999999999999996</v>
      </c>
      <c r="J34">
        <f t="shared" si="4"/>
        <v>0.99999999999999989</v>
      </c>
      <c r="K34">
        <f t="shared" si="5"/>
        <v>0.31004092878060435</v>
      </c>
      <c r="L34">
        <f t="shared" si="6"/>
        <v>43.984941671244485</v>
      </c>
      <c r="M34">
        <f t="shared" si="7"/>
        <v>1.9959071219395601E-2</v>
      </c>
      <c r="N34">
        <f t="shared" ref="N34:N42" si="11">N33+O34</f>
        <v>-8.1965000000000003</v>
      </c>
      <c r="O34">
        <f>(1.428)*O33</f>
        <v>0.17849999999999999</v>
      </c>
      <c r="P34">
        <f t="shared" si="8"/>
        <v>0.77413253631547785</v>
      </c>
    </row>
    <row r="35" spans="1:16" x14ac:dyDescent="0.2">
      <c r="A35">
        <f t="shared" si="9"/>
        <v>33</v>
      </c>
      <c r="B35">
        <v>0.1</v>
      </c>
      <c r="C35">
        <f t="shared" si="10"/>
        <v>2258.8508612171204</v>
      </c>
      <c r="D35">
        <f t="shared" si="2"/>
        <v>2509.8342902412446</v>
      </c>
      <c r="E35">
        <v>2.5</v>
      </c>
      <c r="F35">
        <v>1.5</v>
      </c>
      <c r="G35">
        <v>0.67</v>
      </c>
      <c r="H35">
        <v>1.5</v>
      </c>
      <c r="I35">
        <f t="shared" si="3"/>
        <v>0.32999999999999996</v>
      </c>
      <c r="J35">
        <f t="shared" si="4"/>
        <v>1</v>
      </c>
      <c r="K35">
        <f t="shared" si="5"/>
        <v>0.31212377956400206</v>
      </c>
      <c r="L35">
        <f t="shared" si="6"/>
        <v>40.37971592716093</v>
      </c>
      <c r="M35">
        <f t="shared" si="7"/>
        <v>1.7876220435997896E-2</v>
      </c>
      <c r="N35">
        <f t="shared" si="11"/>
        <v>-7.9416020000000005</v>
      </c>
      <c r="O35">
        <f t="shared" ref="O35:O42" si="12">(1.428)*O34</f>
        <v>0.25489799999999996</v>
      </c>
      <c r="P35">
        <f t="shared" si="8"/>
        <v>0.67512063448383441</v>
      </c>
    </row>
    <row r="36" spans="1:16" x14ac:dyDescent="0.2">
      <c r="A36">
        <f t="shared" si="9"/>
        <v>34</v>
      </c>
      <c r="B36">
        <v>0.1</v>
      </c>
      <c r="C36">
        <f t="shared" si="10"/>
        <v>2315.322132747548</v>
      </c>
      <c r="D36">
        <f t="shared" si="2"/>
        <v>2572.5801474972754</v>
      </c>
      <c r="E36">
        <v>2.5</v>
      </c>
      <c r="F36">
        <v>1.5</v>
      </c>
      <c r="G36">
        <v>0.67</v>
      </c>
      <c r="H36">
        <v>1.5</v>
      </c>
      <c r="I36">
        <f t="shared" si="3"/>
        <v>0.32999999999999996</v>
      </c>
      <c r="J36">
        <f t="shared" si="4"/>
        <v>1</v>
      </c>
      <c r="K36">
        <f t="shared" si="5"/>
        <v>0.3139448174084602</v>
      </c>
      <c r="L36">
        <f t="shared" si="6"/>
        <v>37.172919599495195</v>
      </c>
      <c r="M36">
        <f t="shared" si="7"/>
        <v>1.6055182591539784E-2</v>
      </c>
      <c r="N36">
        <f t="shared" si="11"/>
        <v>-7.5776076560000005</v>
      </c>
      <c r="O36">
        <f t="shared" si="12"/>
        <v>0.36399434399999991</v>
      </c>
      <c r="P36">
        <f t="shared" si="8"/>
        <v>0.58297059364575798</v>
      </c>
    </row>
    <row r="37" spans="1:16" x14ac:dyDescent="0.2">
      <c r="A37">
        <f t="shared" si="9"/>
        <v>35</v>
      </c>
      <c r="B37">
        <v>0.1</v>
      </c>
      <c r="C37">
        <f t="shared" si="10"/>
        <v>2373.2051860662364</v>
      </c>
      <c r="D37">
        <f t="shared" si="2"/>
        <v>2636.8946511847071</v>
      </c>
      <c r="E37">
        <v>2.5</v>
      </c>
      <c r="F37">
        <v>1.5</v>
      </c>
      <c r="G37">
        <v>0.67</v>
      </c>
      <c r="H37">
        <v>1.5</v>
      </c>
      <c r="I37">
        <f t="shared" si="3"/>
        <v>0.32999999999999996</v>
      </c>
      <c r="J37">
        <f t="shared" si="4"/>
        <v>1</v>
      </c>
      <c r="K37">
        <f t="shared" si="5"/>
        <v>0.31552333283287948</v>
      </c>
      <c r="L37">
        <f t="shared" si="6"/>
        <v>34.356101597965122</v>
      </c>
      <c r="M37">
        <f t="shared" si="7"/>
        <v>1.4476667167120476E-2</v>
      </c>
      <c r="N37">
        <f t="shared" si="11"/>
        <v>-7.0578237327680009</v>
      </c>
      <c r="O37">
        <f t="shared" si="12"/>
        <v>0.51978392323199984</v>
      </c>
      <c r="P37">
        <f t="shared" si="8"/>
        <v>0.49555506341666761</v>
      </c>
    </row>
    <row r="38" spans="1:16" x14ac:dyDescent="0.2">
      <c r="A38">
        <f t="shared" si="9"/>
        <v>36</v>
      </c>
      <c r="B38">
        <v>0.1</v>
      </c>
      <c r="C38">
        <f t="shared" si="10"/>
        <v>2432.535315717892</v>
      </c>
      <c r="D38">
        <f t="shared" si="2"/>
        <v>2702.8170174643242</v>
      </c>
      <c r="E38">
        <v>2.5</v>
      </c>
      <c r="F38">
        <v>1.5</v>
      </c>
      <c r="G38">
        <v>0.67</v>
      </c>
      <c r="H38">
        <v>1.5</v>
      </c>
      <c r="I38">
        <f t="shared" si="3"/>
        <v>0.32999999999999996</v>
      </c>
      <c r="J38">
        <f t="shared" si="4"/>
        <v>1</v>
      </c>
      <c r="K38">
        <f t="shared" si="5"/>
        <v>0.31687323949650181</v>
      </c>
      <c r="L38">
        <f t="shared" si="6"/>
        <v>31.931308505730055</v>
      </c>
      <c r="M38">
        <f t="shared" si="7"/>
        <v>1.3126760503498161E-2</v>
      </c>
      <c r="N38">
        <f t="shared" si="11"/>
        <v>-6.315572290392705</v>
      </c>
      <c r="O38">
        <f t="shared" si="12"/>
        <v>0.74225144237529572</v>
      </c>
      <c r="P38">
        <f t="shared" si="8"/>
        <v>0.4103725826150465</v>
      </c>
    </row>
    <row r="39" spans="1:16" x14ac:dyDescent="0.2">
      <c r="A39">
        <f t="shared" si="9"/>
        <v>37</v>
      </c>
      <c r="B39">
        <v>0.1</v>
      </c>
      <c r="C39">
        <f t="shared" si="10"/>
        <v>2493.3486986108392</v>
      </c>
      <c r="D39">
        <f t="shared" si="2"/>
        <v>2770.3874429009325</v>
      </c>
      <c r="E39">
        <v>2.5</v>
      </c>
      <c r="F39">
        <v>1.5</v>
      </c>
      <c r="G39">
        <v>0.67</v>
      </c>
      <c r="H39">
        <v>1.5</v>
      </c>
      <c r="I39">
        <f t="shared" si="3"/>
        <v>0.32999999999999996</v>
      </c>
      <c r="J39">
        <f t="shared" si="4"/>
        <v>1</v>
      </c>
      <c r="K39">
        <f t="shared" si="5"/>
        <v>0.31800221419071895</v>
      </c>
      <c r="L39">
        <f t="shared" si="6"/>
        <v>29.914663633782361</v>
      </c>
      <c r="M39">
        <f t="shared" si="7"/>
        <v>1.1997785809280995E-2</v>
      </c>
      <c r="N39">
        <f t="shared" si="11"/>
        <v>-5.255637230680783</v>
      </c>
      <c r="O39">
        <f t="shared" si="12"/>
        <v>1.0599350597119221</v>
      </c>
      <c r="P39">
        <f t="shared" si="8"/>
        <v>0.32421075399564903</v>
      </c>
    </row>
    <row r="40" spans="1:16" x14ac:dyDescent="0.2">
      <c r="A40">
        <f>A39+1</f>
        <v>38</v>
      </c>
      <c r="B40">
        <v>0.1</v>
      </c>
      <c r="C40">
        <f t="shared" si="10"/>
        <v>2555.6824160761098</v>
      </c>
      <c r="D40">
        <f t="shared" si="2"/>
        <v>2839.6471289734554</v>
      </c>
      <c r="E40">
        <v>2.5</v>
      </c>
      <c r="F40">
        <v>1.5</v>
      </c>
      <c r="G40">
        <v>0.67</v>
      </c>
      <c r="H40">
        <v>1.5</v>
      </c>
      <c r="I40">
        <f t="shared" si="3"/>
        <v>0.32999999999999996</v>
      </c>
      <c r="J40">
        <f t="shared" si="4"/>
        <v>1</v>
      </c>
      <c r="K40">
        <f t="shared" si="5"/>
        <v>0.31891002369616472</v>
      </c>
      <c r="L40">
        <f t="shared" si="6"/>
        <v>28.342457434412371</v>
      </c>
      <c r="M40">
        <f t="shared" si="7"/>
        <v>1.1089976303835208E-2</v>
      </c>
      <c r="N40">
        <f t="shared" si="11"/>
        <v>-3.742049965412158</v>
      </c>
      <c r="O40">
        <f t="shared" si="12"/>
        <v>1.5135872652686249</v>
      </c>
      <c r="P40">
        <f t="shared" si="8"/>
        <v>0.23253683959976401</v>
      </c>
    </row>
    <row r="41" spans="1:16" x14ac:dyDescent="0.2">
      <c r="A41">
        <f t="shared" si="9"/>
        <v>39</v>
      </c>
      <c r="B41">
        <v>0.1</v>
      </c>
      <c r="C41">
        <f t="shared" si="10"/>
        <v>2619.5744764780125</v>
      </c>
      <c r="D41">
        <f t="shared" si="2"/>
        <v>2910.6383071977916</v>
      </c>
      <c r="E41">
        <v>2.5</v>
      </c>
      <c r="F41">
        <v>1.5</v>
      </c>
      <c r="G41">
        <v>0.67</v>
      </c>
      <c r="H41">
        <v>1.5</v>
      </c>
      <c r="I41">
        <f t="shared" si="3"/>
        <v>0.32999999999999996</v>
      </c>
      <c r="J41">
        <f t="shared" si="4"/>
        <v>1</v>
      </c>
      <c r="K41">
        <f t="shared" si="5"/>
        <v>0.31999999999999995</v>
      </c>
      <c r="L41">
        <f>L42/(1+N41/100)</f>
        <v>27.28186851579099</v>
      </c>
      <c r="M41">
        <v>0.01</v>
      </c>
      <c r="N41">
        <f t="shared" si="11"/>
        <v>-1.5806473506085617</v>
      </c>
      <c r="O41">
        <f t="shared" si="12"/>
        <v>2.1614026148035963</v>
      </c>
      <c r="P41">
        <f t="shared" si="8"/>
        <v>0.12322589402434247</v>
      </c>
    </row>
    <row r="42" spans="1:16" x14ac:dyDescent="0.2">
      <c r="A42">
        <f>A41+1</f>
        <v>40</v>
      </c>
      <c r="B42">
        <v>0.1</v>
      </c>
      <c r="C42">
        <f t="shared" si="10"/>
        <v>2685.0638383899627</v>
      </c>
      <c r="D42">
        <f t="shared" si="2"/>
        <v>2983.4042648777363</v>
      </c>
      <c r="E42">
        <v>2.5</v>
      </c>
      <c r="F42">
        <v>1.5</v>
      </c>
      <c r="G42">
        <v>0.67</v>
      </c>
      <c r="H42">
        <v>1.5</v>
      </c>
      <c r="I42">
        <f t="shared" si="3"/>
        <v>0.32999999999999996</v>
      </c>
      <c r="J42">
        <f t="shared" si="4"/>
        <v>1</v>
      </c>
      <c r="K42">
        <f t="shared" si="5"/>
        <v>0.31999999999999995</v>
      </c>
      <c r="L42">
        <f>M42*C42</f>
        <v>26.850638383899629</v>
      </c>
      <c r="M42">
        <f>0.01</f>
        <v>0.01</v>
      </c>
      <c r="N42">
        <f t="shared" si="11"/>
        <v>1.5058355833309736</v>
      </c>
      <c r="O42">
        <f t="shared" si="12"/>
        <v>3.0864829339395352</v>
      </c>
      <c r="P42">
        <f t="shared" si="8"/>
        <v>-2.3342333323894237E-4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jCurveGrowth</vt:lpstr>
      <vt:lpstr>10YearLag</vt:lpstr>
      <vt:lpstr>Sheet1</vt:lpstr>
      <vt:lpstr>newroute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Rock</cp:lastModifiedBy>
  <dcterms:created xsi:type="dcterms:W3CDTF">2018-06-09T20:20:42Z</dcterms:created>
  <dcterms:modified xsi:type="dcterms:W3CDTF">2019-05-28T17:31:39Z</dcterms:modified>
</cp:coreProperties>
</file>